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.rkas.ee/haldus/RI ja HALDUSLEPINGUD/YLEP 2015/SIM/Räpina mnt 20a, Võru uued ÜLP-d/PPA/"/>
    </mc:Choice>
  </mc:AlternateContent>
  <bookViews>
    <workbookView xWindow="0" yWindow="0" windowWidth="28800" windowHeight="13020"/>
  </bookViews>
  <sheets>
    <sheet name="Räpina mnt 20a YYRIPIND" sheetId="3" r:id="rId1"/>
    <sheet name="Leht1" sheetId="4" r:id="rId2"/>
  </sheets>
  <definedNames>
    <definedName name="_xlnm._FilterDatabase" localSheetId="0" hidden="1">'Räpina mnt 20a YYRIPIND'!$A$5:$L$279</definedName>
  </definedNames>
  <calcPr calcId="152511"/>
</workbook>
</file>

<file path=xl/calcChain.xml><?xml version="1.0" encoding="utf-8"?>
<calcChain xmlns="http://schemas.openxmlformats.org/spreadsheetml/2006/main">
  <c r="U4" i="3" l="1"/>
  <c r="O25" i="4" l="1"/>
  <c r="M25" i="4"/>
  <c r="K25" i="4"/>
  <c r="M24" i="4"/>
  <c r="M23" i="4"/>
  <c r="M22" i="4"/>
  <c r="M21" i="4"/>
  <c r="M20" i="4"/>
  <c r="M19" i="4"/>
  <c r="M18" i="4"/>
  <c r="M17" i="4"/>
  <c r="M15" i="4"/>
  <c r="M14" i="4"/>
  <c r="M13" i="4"/>
  <c r="M12" i="4"/>
  <c r="M11" i="4"/>
  <c r="K12" i="4"/>
  <c r="K13" i="4"/>
  <c r="K14" i="4"/>
  <c r="K15" i="4"/>
  <c r="K17" i="4"/>
  <c r="K18" i="4"/>
  <c r="K19" i="4"/>
  <c r="K20" i="4"/>
  <c r="K21" i="4"/>
  <c r="K22" i="4"/>
  <c r="K23" i="4"/>
  <c r="K24" i="4"/>
  <c r="K11" i="4"/>
  <c r="O12" i="4"/>
  <c r="O13" i="4"/>
  <c r="O14" i="4"/>
  <c r="O15" i="4"/>
  <c r="O17" i="4"/>
  <c r="O18" i="4"/>
  <c r="O19" i="4"/>
  <c r="O20" i="4"/>
  <c r="O21" i="4"/>
  <c r="O22" i="4"/>
  <c r="O23" i="4"/>
  <c r="O24" i="4"/>
  <c r="O11" i="4"/>
  <c r="F13" i="4" l="1"/>
  <c r="F14" i="4"/>
  <c r="F15" i="4"/>
  <c r="F16" i="4"/>
  <c r="F17" i="4"/>
  <c r="F19" i="4"/>
  <c r="F20" i="4"/>
  <c r="F21" i="4"/>
  <c r="F22" i="4"/>
  <c r="F23" i="4"/>
  <c r="F24" i="4"/>
  <c r="F25" i="4"/>
  <c r="F27" i="4"/>
  <c r="F28" i="4"/>
  <c r="F29" i="4"/>
  <c r="F11" i="4"/>
  <c r="U19" i="3" l="1"/>
  <c r="V17" i="3"/>
  <c r="V18" i="3"/>
  <c r="P19" i="3"/>
  <c r="S19" i="3" l="1"/>
  <c r="T19" i="3"/>
  <c r="Y11" i="3"/>
  <c r="Z11" i="3"/>
  <c r="D219" i="3" l="1"/>
  <c r="E219" i="3"/>
  <c r="F219" i="3"/>
  <c r="G219" i="3"/>
  <c r="H219" i="3"/>
  <c r="I219" i="3"/>
  <c r="J219" i="3"/>
  <c r="K219" i="3"/>
  <c r="L219" i="3"/>
  <c r="R11" i="3" l="1"/>
  <c r="Q11" i="3"/>
  <c r="P11" i="3"/>
  <c r="C273" i="3" l="1"/>
  <c r="D269" i="3"/>
  <c r="E269" i="3"/>
  <c r="F269" i="3"/>
  <c r="G269" i="3"/>
  <c r="H269" i="3"/>
  <c r="I269" i="3"/>
  <c r="J269" i="3"/>
  <c r="K269" i="3"/>
  <c r="L269" i="3"/>
  <c r="C269" i="3"/>
  <c r="G117" i="3"/>
  <c r="H117" i="3"/>
  <c r="I117" i="3"/>
  <c r="J117" i="3"/>
  <c r="K117" i="3"/>
  <c r="L117" i="3"/>
  <c r="F117" i="3"/>
  <c r="E117" i="3"/>
  <c r="D117" i="3"/>
  <c r="C117" i="3"/>
  <c r="R19" i="3" l="1"/>
  <c r="Q19" i="3"/>
  <c r="O10" i="3"/>
  <c r="O9" i="3"/>
  <c r="S9" i="3" s="1"/>
  <c r="O8" i="3"/>
  <c r="S7" i="3"/>
  <c r="S6" i="3"/>
  <c r="S5" i="3"/>
  <c r="S4" i="3"/>
  <c r="T5" i="3" l="1"/>
  <c r="T7" i="3"/>
  <c r="S8" i="3"/>
  <c r="S11" i="3" s="1"/>
  <c r="O11" i="3"/>
  <c r="U6" i="3"/>
  <c r="V6" i="3"/>
  <c r="W4" i="3"/>
  <c r="V4" i="3"/>
  <c r="V5" i="3"/>
  <c r="U5" i="3"/>
  <c r="W5" i="3"/>
  <c r="L273" i="3"/>
  <c r="K273" i="3"/>
  <c r="J273" i="3"/>
  <c r="I273" i="3"/>
  <c r="H273" i="3"/>
  <c r="G273" i="3"/>
  <c r="F273" i="3"/>
  <c r="E273" i="3"/>
  <c r="D273" i="3"/>
  <c r="L271" i="3"/>
  <c r="K271" i="3"/>
  <c r="J271" i="3"/>
  <c r="I271" i="3"/>
  <c r="H271" i="3"/>
  <c r="G271" i="3"/>
  <c r="F271" i="3"/>
  <c r="E271" i="3"/>
  <c r="D271" i="3"/>
  <c r="C271" i="3"/>
  <c r="L248" i="3"/>
  <c r="K248" i="3"/>
  <c r="J248" i="3"/>
  <c r="I248" i="3"/>
  <c r="H248" i="3"/>
  <c r="G248" i="3"/>
  <c r="F248" i="3"/>
  <c r="E248" i="3"/>
  <c r="D248" i="3"/>
  <c r="C248" i="3"/>
  <c r="C219" i="3"/>
  <c r="X5" i="3" l="1"/>
  <c r="AA5" i="3" s="1"/>
  <c r="U11" i="3"/>
  <c r="V16" i="3"/>
  <c r="V19" i="3" s="1"/>
  <c r="T4" i="3"/>
  <c r="X4" i="3" s="1"/>
  <c r="O19" i="3"/>
  <c r="I274" i="3"/>
  <c r="I278" i="3" s="1"/>
  <c r="V11" i="3"/>
  <c r="E274" i="3"/>
  <c r="E278" i="3" s="1"/>
  <c r="C274" i="3"/>
  <c r="C278" i="3" s="1"/>
  <c r="C279" i="3" s="1"/>
  <c r="F274" i="3"/>
  <c r="F278" i="3" s="1"/>
  <c r="J274" i="3"/>
  <c r="J278" i="3" s="1"/>
  <c r="D274" i="3"/>
  <c r="D278" i="3" s="1"/>
  <c r="H274" i="3"/>
  <c r="L274" i="3"/>
  <c r="L278" i="3" s="1"/>
  <c r="G274" i="3"/>
  <c r="G278" i="3" s="1"/>
  <c r="K274" i="3"/>
  <c r="K278" i="3" s="1"/>
  <c r="W7" i="3"/>
  <c r="X7" i="3" s="1"/>
  <c r="AA7" i="3" s="1"/>
  <c r="W10" i="3"/>
  <c r="X10" i="3" s="1"/>
  <c r="X8" i="3"/>
  <c r="X9" i="3"/>
  <c r="W6" i="3"/>
  <c r="X6" i="3" s="1"/>
  <c r="AA6" i="3" s="1"/>
  <c r="H278" i="3"/>
  <c r="W11" i="3" l="1"/>
  <c r="T11" i="3"/>
  <c r="AA4" i="3"/>
  <c r="AA8" i="3"/>
  <c r="AA9" i="3"/>
  <c r="H279" i="3"/>
  <c r="K279" i="3"/>
  <c r="J279" i="3"/>
  <c r="D279" i="3"/>
  <c r="G279" i="3"/>
  <c r="F279" i="3"/>
  <c r="I279" i="3"/>
  <c r="E279" i="3"/>
  <c r="L279" i="3"/>
  <c r="X11" i="3" l="1"/>
  <c r="AB6" i="3" s="1"/>
  <c r="AA11" i="3"/>
  <c r="AC8" i="3" l="1"/>
  <c r="AD7" i="3"/>
  <c r="AD6" i="3"/>
  <c r="AD5" i="3"/>
  <c r="AD4" i="3"/>
  <c r="AC9" i="3"/>
  <c r="AC5" i="3"/>
  <c r="AC6" i="3"/>
  <c r="AC7" i="3"/>
  <c r="AC4" i="3"/>
  <c r="AB7" i="3"/>
  <c r="AB4" i="3"/>
  <c r="AB5" i="3"/>
  <c r="AB9" i="3"/>
  <c r="AD9" i="3" s="1"/>
  <c r="AB8" i="3"/>
  <c r="AD8" i="3" s="1"/>
  <c r="AD11" i="3" l="1"/>
  <c r="AC11" i="3"/>
  <c r="AB11" i="3"/>
</calcChain>
</file>

<file path=xl/comments1.xml><?xml version="1.0" encoding="utf-8"?>
<comments xmlns="http://schemas.openxmlformats.org/spreadsheetml/2006/main">
  <authors>
    <author>Ülle Tamm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Ülle Tamm:</t>
        </r>
        <r>
          <rPr>
            <sz val="9"/>
            <color indexed="81"/>
            <rFont val="Tahoma"/>
            <family val="2"/>
          </rPr>
          <t xml:space="preserve">
üür ja kõrvalteenused kokku</t>
        </r>
      </text>
    </comment>
  </commentList>
</comments>
</file>

<file path=xl/sharedStrings.xml><?xml version="1.0" encoding="utf-8"?>
<sst xmlns="http://schemas.openxmlformats.org/spreadsheetml/2006/main" count="580" uniqueCount="420">
  <si>
    <t>% hoonest (ainukasutuses pinna alusel)</t>
  </si>
  <si>
    <t>RUUMIDE EKSPLIKATSIOON</t>
  </si>
  <si>
    <t>PÄA harjutustorn</t>
  </si>
  <si>
    <t>Kokku üürniku üldpind</t>
  </si>
  <si>
    <t>PÄA</t>
  </si>
  <si>
    <t>SMIT</t>
  </si>
  <si>
    <t>vakantne</t>
  </si>
  <si>
    <t>KOKKU ainukasutuses pind</t>
  </si>
  <si>
    <t>Kokku</t>
  </si>
  <si>
    <t>Hoone üldpind kokku</t>
  </si>
  <si>
    <t>KOKKU üldpind</t>
  </si>
  <si>
    <t>1. korrus kokku</t>
  </si>
  <si>
    <t>2. korrus kokku</t>
  </si>
  <si>
    <t>3. korrus kokku</t>
  </si>
  <si>
    <t>I</t>
  </si>
  <si>
    <t>II</t>
  </si>
  <si>
    <t>III</t>
  </si>
  <si>
    <t>Kokku ainu-kasutuses hoone pind</t>
  </si>
  <si>
    <t xml:space="preserve">Kokku üürniku pind hoones </t>
  </si>
  <si>
    <r>
      <t xml:space="preserve">PÄÄSTEAMETI NING POLITSEI- JA PIIRIVALVEAMETI VÕRU ÜHISHOONE
</t>
    </r>
    <r>
      <rPr>
        <sz val="10"/>
        <rFont val="Arial"/>
        <family val="2"/>
      </rPr>
      <t>Räpina mnt 20a/20b, Võru linn, Võru maakond</t>
    </r>
  </si>
  <si>
    <t>Nimetus</t>
  </si>
  <si>
    <t>Pindala</t>
  </si>
  <si>
    <t>PPA</t>
  </si>
  <si>
    <t>Ohvriabi</t>
  </si>
  <si>
    <t>SMIT ja PPA ühis</t>
  </si>
  <si>
    <t>SMIT, PPA, PÄA ühis</t>
  </si>
  <si>
    <t>PÄA ja PPA Ühis</t>
  </si>
  <si>
    <t>A001</t>
  </si>
  <si>
    <t>Tehniline ruum</t>
  </si>
  <si>
    <t>A002</t>
  </si>
  <si>
    <t>Riietusruum</t>
  </si>
  <si>
    <t>A003</t>
  </si>
  <si>
    <t>A004</t>
  </si>
  <si>
    <t>Saun</t>
  </si>
  <si>
    <t>A006</t>
  </si>
  <si>
    <t>A007</t>
  </si>
  <si>
    <t>A008</t>
  </si>
  <si>
    <t>WC</t>
  </si>
  <si>
    <t>A009</t>
  </si>
  <si>
    <t>A010</t>
  </si>
  <si>
    <t>Riiete pesu ja kuivatus</t>
  </si>
  <si>
    <t>A011</t>
  </si>
  <si>
    <t>Riiete ruum</t>
  </si>
  <si>
    <t>A012</t>
  </si>
  <si>
    <t>Koridor</t>
  </si>
  <si>
    <t>A013</t>
  </si>
  <si>
    <t>Koristusvahendid</t>
  </si>
  <si>
    <t>A014</t>
  </si>
  <si>
    <t>A015</t>
  </si>
  <si>
    <t>A016</t>
  </si>
  <si>
    <t>Trepikoda</t>
  </si>
  <si>
    <t>A017</t>
  </si>
  <si>
    <t>B001</t>
  </si>
  <si>
    <t>Kainenemiskamber</t>
  </si>
  <si>
    <t>B002</t>
  </si>
  <si>
    <t>B003</t>
  </si>
  <si>
    <t>B004</t>
  </si>
  <si>
    <t>B005</t>
  </si>
  <si>
    <t>Vastuvõturuum</t>
  </si>
  <si>
    <t>B007</t>
  </si>
  <si>
    <t>Korrapidaja</t>
  </si>
  <si>
    <t>B008</t>
  </si>
  <si>
    <t>Arestikamber</t>
  </si>
  <si>
    <t>B009</t>
  </si>
  <si>
    <t>B010</t>
  </si>
  <si>
    <t>B011</t>
  </si>
  <si>
    <t>B012</t>
  </si>
  <si>
    <t>Jalutuskamber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</si>
  <si>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</si>
  <si>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</si>
  <si>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</si>
  <si>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</si>
  <si>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</si>
  <si>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</si>
  <si>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</si>
  <si>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</si>
  <si>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</si>
  <si>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</si>
  <si>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Kinnipeetavate asjad</t>
  </si>
  <si>
    <t>B023</t>
  </si>
  <si>
    <t>Pakkide käitlemine</t>
  </si>
  <si>
    <t>B024</t>
  </si>
  <si>
    <t>Vestlusruum</t>
  </si>
  <si>
    <t>B025</t>
  </si>
  <si>
    <t>B026</t>
  </si>
  <si>
    <t>B027</t>
  </si>
  <si>
    <t>Pesuladu</t>
  </si>
  <si>
    <t>B028</t>
  </si>
  <si>
    <t>Ajutine kamber</t>
  </si>
  <si>
    <t>B029</t>
  </si>
  <si>
    <t>B030</t>
  </si>
  <si>
    <t>Kriminalistika ruum</t>
  </si>
  <si>
    <t>B031</t>
  </si>
  <si>
    <t>Tervisekontrolli ruum</t>
  </si>
  <si>
    <t>B032</t>
  </si>
  <si>
    <t>Toidukäitlus</t>
  </si>
  <si>
    <t>B033</t>
  </si>
  <si>
    <t>Puhkeruum</t>
  </si>
  <si>
    <t>B034</t>
  </si>
  <si>
    <t>Dush</t>
  </si>
  <si>
    <t>B035</t>
  </si>
  <si>
    <t>B036</t>
  </si>
  <si>
    <t>B037</t>
  </si>
  <si>
    <t>B038</t>
  </si>
  <si>
    <t>B039</t>
  </si>
  <si>
    <t>B040-1</t>
  </si>
  <si>
    <t>B040-2</t>
  </si>
  <si>
    <t>Lüüs</t>
  </si>
  <si>
    <t>B041</t>
  </si>
  <si>
    <t>B042</t>
  </si>
  <si>
    <t>Server</t>
  </si>
  <si>
    <t>B043</t>
  </si>
  <si>
    <t>B044</t>
  </si>
  <si>
    <t>Arhiiv</t>
  </si>
  <si>
    <t>B045</t>
  </si>
  <si>
    <t>Relvapuhastusruum</t>
  </si>
  <si>
    <t>B046</t>
  </si>
  <si>
    <t>Relvaruum</t>
  </si>
  <si>
    <t>B047</t>
  </si>
  <si>
    <t>Erivahendid</t>
  </si>
  <si>
    <t>B048</t>
  </si>
  <si>
    <t>Relvur</t>
  </si>
  <si>
    <t>B049</t>
  </si>
  <si>
    <t>B050</t>
  </si>
  <si>
    <t>Märuli varustus</t>
  </si>
  <si>
    <t>B052</t>
  </si>
  <si>
    <t>B053</t>
  </si>
  <si>
    <t>B054</t>
  </si>
  <si>
    <t>B055</t>
  </si>
  <si>
    <t>Ladu (kriminaalbüroo)</t>
  </si>
  <si>
    <t>B056</t>
  </si>
  <si>
    <t>Ladu (piirvalvebüroo)</t>
  </si>
  <si>
    <t>B057</t>
  </si>
  <si>
    <t>Õhuvõtukamber</t>
  </si>
  <si>
    <t>B058</t>
  </si>
  <si>
    <t>Ventkamber</t>
  </si>
  <si>
    <t>B059</t>
  </si>
  <si>
    <t>Ladu (IT)</t>
  </si>
  <si>
    <t>B060</t>
  </si>
  <si>
    <t>B061</t>
  </si>
  <si>
    <t>B062</t>
  </si>
  <si>
    <t>B063-1</t>
  </si>
  <si>
    <t>B063-2</t>
  </si>
  <si>
    <t>B064</t>
  </si>
  <si>
    <t>B066</t>
  </si>
  <si>
    <t>Spordisaal</t>
  </si>
  <si>
    <t>B067</t>
  </si>
  <si>
    <t>Remondimeeste ruum</t>
  </si>
  <si>
    <t>B068</t>
  </si>
  <si>
    <t>B069</t>
  </si>
  <si>
    <t>Autoremondi töökoda</t>
  </si>
  <si>
    <t>B070</t>
  </si>
  <si>
    <t>Uurimistoimingute garaaz</t>
  </si>
  <si>
    <t>B071</t>
  </si>
  <si>
    <t>PA reservautode garaaz</t>
  </si>
  <si>
    <t>A126</t>
  </si>
  <si>
    <t>A127</t>
  </si>
  <si>
    <t>A129</t>
  </si>
  <si>
    <t>Päästeriided</t>
  </si>
  <si>
    <t>A130-1</t>
  </si>
  <si>
    <t>A130-2</t>
  </si>
  <si>
    <t>A131</t>
  </si>
  <si>
    <t>Päästeriiete hooldus</t>
  </si>
  <si>
    <t>A133</t>
  </si>
  <si>
    <t>Päästeautode garaaz</t>
  </si>
  <si>
    <t>A134</t>
  </si>
  <si>
    <t>Pesuboks</t>
  </si>
  <si>
    <t>A135</t>
  </si>
  <si>
    <t>Voolikupesu</t>
  </si>
  <si>
    <t>A136</t>
  </si>
  <si>
    <t>A137</t>
  </si>
  <si>
    <t>Voolikuruum</t>
  </si>
  <si>
    <t>A138</t>
  </si>
  <si>
    <t>A101</t>
  </si>
  <si>
    <t>Osakonna juhataja</t>
  </si>
  <si>
    <t>A102</t>
  </si>
  <si>
    <t>Puhketuba</t>
  </si>
  <si>
    <t>A103</t>
  </si>
  <si>
    <t>A104</t>
  </si>
  <si>
    <t>A105</t>
  </si>
  <si>
    <t>A106</t>
  </si>
  <si>
    <t>Meeskonna vanem / Rühmapealik</t>
  </si>
  <si>
    <t>A107</t>
  </si>
  <si>
    <t>A108</t>
  </si>
  <si>
    <t>Köök</t>
  </si>
  <si>
    <t>A109</t>
  </si>
  <si>
    <t>A110</t>
  </si>
  <si>
    <t>A111</t>
  </si>
  <si>
    <t>A112</t>
  </si>
  <si>
    <t>A113</t>
  </si>
  <si>
    <t>A114</t>
  </si>
  <si>
    <t>A115</t>
  </si>
  <si>
    <t>A116</t>
  </si>
  <si>
    <t>Tuleohutusjärelevalve</t>
  </si>
  <si>
    <t>A117</t>
  </si>
  <si>
    <t>Ennetus</t>
  </si>
  <si>
    <t>A118</t>
  </si>
  <si>
    <t>Komando pealik</t>
  </si>
  <si>
    <t>A119</t>
  </si>
  <si>
    <t>A120</t>
  </si>
  <si>
    <t>Operatiivkorrapidajad</t>
  </si>
  <si>
    <t>A121</t>
  </si>
  <si>
    <t>Komando õppeklass</t>
  </si>
  <si>
    <t>A122</t>
  </si>
  <si>
    <t>A123</t>
  </si>
  <si>
    <t>Garderoob</t>
  </si>
  <si>
    <t>A124</t>
  </si>
  <si>
    <t>A125</t>
  </si>
  <si>
    <t>B101</t>
  </si>
  <si>
    <t>Tuulekoda</t>
  </si>
  <si>
    <t>B102</t>
  </si>
  <si>
    <t>Teenindussaal</t>
  </si>
  <si>
    <t>B104</t>
  </si>
  <si>
    <t>B105</t>
  </si>
  <si>
    <t>B106</t>
  </si>
  <si>
    <t>Inva-wc</t>
  </si>
  <si>
    <t>B107</t>
  </si>
  <si>
    <t>B108</t>
  </si>
  <si>
    <t>B109</t>
  </si>
  <si>
    <t>B110</t>
  </si>
  <si>
    <t>Väärteomenetlus</t>
  </si>
  <si>
    <t>B111</t>
  </si>
  <si>
    <t>B112</t>
  </si>
  <si>
    <t>B113</t>
  </si>
  <si>
    <t>B114</t>
  </si>
  <si>
    <t>Majajuht</t>
  </si>
  <si>
    <t>B116</t>
  </si>
  <si>
    <t>KMB juhi kabinet</t>
  </si>
  <si>
    <t>B117</t>
  </si>
  <si>
    <t>Välijuhid</t>
  </si>
  <si>
    <t>B118</t>
  </si>
  <si>
    <t>Avariikorrapidaja</t>
  </si>
  <si>
    <t>B119</t>
  </si>
  <si>
    <t>B120</t>
  </si>
  <si>
    <t>Vanemliiklusametnik</t>
  </si>
  <si>
    <t>B121</t>
  </si>
  <si>
    <t>B122</t>
  </si>
  <si>
    <t>B123</t>
  </si>
  <si>
    <t>B124</t>
  </si>
  <si>
    <t>B125</t>
  </si>
  <si>
    <t>B126</t>
  </si>
  <si>
    <t>B127-1</t>
  </si>
  <si>
    <t>Majandustalitus</t>
  </si>
  <si>
    <t>B127-2</t>
  </si>
  <si>
    <t>Tehnikatalitus</t>
  </si>
  <si>
    <t>B128</t>
  </si>
  <si>
    <t>B130</t>
  </si>
  <si>
    <t>B132</t>
  </si>
  <si>
    <t>B133</t>
  </si>
  <si>
    <t>B134</t>
  </si>
  <si>
    <t>B135</t>
  </si>
  <si>
    <t>B139</t>
  </si>
  <si>
    <t>Ajutine kinnipidamiskamber</t>
  </si>
  <si>
    <t>B140</t>
  </si>
  <si>
    <t>B141</t>
  </si>
  <si>
    <t>Patrullteenistus</t>
  </si>
  <si>
    <t>B142</t>
  </si>
  <si>
    <t>Ennetustuba</t>
  </si>
  <si>
    <t>B143</t>
  </si>
  <si>
    <t>B144</t>
  </si>
  <si>
    <t>Nõupidamisruum</t>
  </si>
  <si>
    <t>B145</t>
  </si>
  <si>
    <t>B146</t>
  </si>
  <si>
    <t>B147-2</t>
  </si>
  <si>
    <t>B148</t>
  </si>
  <si>
    <t>B149</t>
  </si>
  <si>
    <t>B150</t>
  </si>
  <si>
    <t>B151</t>
  </si>
  <si>
    <t>Kriminaaltalituse juht</t>
  </si>
  <si>
    <t>Menetlusjuht</t>
  </si>
  <si>
    <t>Jälitusjuht</t>
  </si>
  <si>
    <t>Jälitajad</t>
  </si>
  <si>
    <t>Monitooringuruum</t>
  </si>
  <si>
    <t>Alaealiste ülekuulamise ruum</t>
  </si>
  <si>
    <t>Kriminalistikateenistus</t>
  </si>
  <si>
    <t>Menetlejad</t>
  </si>
  <si>
    <t>Kriminaalteabetalitus</t>
  </si>
  <si>
    <t>Majandus/Narko/Korruptsioon</t>
  </si>
  <si>
    <t>Kriminalistika labor</t>
  </si>
  <si>
    <t>Märgkeemia labor</t>
  </si>
  <si>
    <t>Piirivalve migratsioonijärelvalve</t>
  </si>
  <si>
    <t>Politsei kaugtöökoht</t>
  </si>
  <si>
    <t>Politsei Kaugtöökoht</t>
  </si>
  <si>
    <t>Piiriturvalisuse talitus</t>
  </si>
  <si>
    <t>Dushiruum</t>
  </si>
  <si>
    <t>Kõik haldushoone ruumid kokku: 230 ruumi</t>
  </si>
  <si>
    <t>Välisrajatised:</t>
  </si>
  <si>
    <t>Abihoone, asitõendite hoidla</t>
  </si>
  <si>
    <t>Õppetorn</t>
  </si>
  <si>
    <t xml:space="preserve">Kõik pinnad kokku: </t>
  </si>
  <si>
    <t>Kilbiruum-uus kasutus tehnoruum</t>
  </si>
  <si>
    <t>0. korrus kokku</t>
  </si>
  <si>
    <t>Ruumi nr</t>
  </si>
  <si>
    <t>WC-de eesruum</t>
  </si>
  <si>
    <t>Pesuruum (Meeste)</t>
  </si>
  <si>
    <t>WC eesruum</t>
  </si>
  <si>
    <t>A018</t>
  </si>
  <si>
    <t>A019</t>
  </si>
  <si>
    <t>A020</t>
  </si>
  <si>
    <t>A021</t>
  </si>
  <si>
    <t>A022</t>
  </si>
  <si>
    <t>B002a</t>
  </si>
  <si>
    <t>Abiruum</t>
  </si>
  <si>
    <t>B003a</t>
  </si>
  <si>
    <t>B004a</t>
  </si>
  <si>
    <t>B011a</t>
  </si>
  <si>
    <t>B011b</t>
  </si>
  <si>
    <t>B014a</t>
  </si>
  <si>
    <t>B015a</t>
  </si>
  <si>
    <t>B017a</t>
  </si>
  <si>
    <t>B020a</t>
  </si>
  <si>
    <t>B021a</t>
  </si>
  <si>
    <t>B022b</t>
  </si>
  <si>
    <t>Lift</t>
  </si>
  <si>
    <t>B027a</t>
  </si>
  <si>
    <t xml:space="preserve">Ladu </t>
  </si>
  <si>
    <t>Ladu</t>
  </si>
  <si>
    <t>B078</t>
  </si>
  <si>
    <t>B080</t>
  </si>
  <si>
    <t>B081</t>
  </si>
  <si>
    <t>B082</t>
  </si>
  <si>
    <t>B083</t>
  </si>
  <si>
    <t>C004</t>
  </si>
  <si>
    <t>Kinnipidamisruumide koridor</t>
  </si>
  <si>
    <t>Töökoda</t>
  </si>
  <si>
    <t>Leiliruum (Meeste)</t>
  </si>
  <si>
    <t>1. ja 2. korruse vahetasand</t>
  </si>
  <si>
    <t>Eesruum</t>
  </si>
  <si>
    <t>Elektrikilp</t>
  </si>
  <si>
    <t>Hingamisapar. ja varustus</t>
  </si>
  <si>
    <t>A141</t>
  </si>
  <si>
    <t>A142</t>
  </si>
  <si>
    <t>A143</t>
  </si>
  <si>
    <t>A144</t>
  </si>
  <si>
    <t>Koristajaruum</t>
  </si>
  <si>
    <t>Kabinet</t>
  </si>
  <si>
    <t>SMIT kabinet</t>
  </si>
  <si>
    <t>B131-1</t>
  </si>
  <si>
    <t>B131-2</t>
  </si>
  <si>
    <t>Õppeklass</t>
  </si>
  <si>
    <t>B155</t>
  </si>
  <si>
    <t>KMB teenindussaal</t>
  </si>
  <si>
    <t>B156</t>
  </si>
  <si>
    <t>Hooiuruum</t>
  </si>
  <si>
    <t>B157</t>
  </si>
  <si>
    <t>C139</t>
  </si>
  <si>
    <t>C140</t>
  </si>
  <si>
    <t>C152</t>
  </si>
  <si>
    <t>Vent.ruum</t>
  </si>
  <si>
    <t>C153</t>
  </si>
  <si>
    <t>C154</t>
  </si>
  <si>
    <t>C155</t>
  </si>
  <si>
    <t>C156</t>
  </si>
  <si>
    <t>Aabirruum</t>
  </si>
  <si>
    <t>4. korrus kokku</t>
  </si>
  <si>
    <t>5. korrus kokku</t>
  </si>
  <si>
    <t>SKA</t>
  </si>
  <si>
    <t>SKA ja PPA ühis</t>
  </si>
  <si>
    <t>SKA - Ohvriabi</t>
  </si>
  <si>
    <t>Päästeamet</t>
  </si>
  <si>
    <t>Politsei- ja Piirivalveamet</t>
  </si>
  <si>
    <t>SKA/PPA ühispind</t>
  </si>
  <si>
    <t>SMIT/PPA ühispind</t>
  </si>
  <si>
    <t>SMIT, PPA, PÄA ühispind</t>
  </si>
  <si>
    <t>PÄA ja PPA ühispind</t>
  </si>
  <si>
    <t>0-III</t>
  </si>
  <si>
    <t>PPA varjualune/asitõenditehoidla</t>
  </si>
  <si>
    <t>B157a</t>
  </si>
  <si>
    <t>Šaht</t>
  </si>
  <si>
    <t>A124a</t>
  </si>
  <si>
    <t>Boileriruum</t>
  </si>
  <si>
    <t xml:space="preserve"> </t>
  </si>
  <si>
    <t>Arestimaja tagumine lüüs</t>
  </si>
  <si>
    <t>Koridori tambur</t>
  </si>
  <si>
    <t>Abiruum (UPSide ruum)</t>
  </si>
  <si>
    <t>B129</t>
  </si>
  <si>
    <t>Nõupidamiste ruum</t>
  </si>
  <si>
    <t>Pesuruum (Naiste)</t>
  </si>
  <si>
    <t>Koridori vahekoridor</t>
  </si>
  <si>
    <t>PPA ladu</t>
  </si>
  <si>
    <t>Köök/puhkenurk</t>
  </si>
  <si>
    <t>% hoonest (üüripinna alusel)</t>
  </si>
  <si>
    <t>Tänav</t>
  </si>
  <si>
    <t>Kinnistu nimetus</t>
  </si>
  <si>
    <t>Kinnistu Kood</t>
  </si>
  <si>
    <t>Lepingu nr</t>
  </si>
  <si>
    <t>Kehtiv lepingu pind</t>
  </si>
  <si>
    <t>Tasu arvestuse kuude arv 2015</t>
  </si>
  <si>
    <t>Räpina mnt 20a</t>
  </si>
  <si>
    <t>Prefektuur/ Võru päästekomando</t>
  </si>
  <si>
    <t>VORURAPINA20A</t>
  </si>
  <si>
    <t>Netoüür (€/aastas)</t>
  </si>
  <si>
    <t>100 
Kinnisvara haldamine (€/aastas)</t>
  </si>
  <si>
    <t>200 
Tehno-hooldus (€/aastas)</t>
  </si>
  <si>
    <t>300 
Heakord 
(€/aastas)</t>
  </si>
  <si>
    <t>400 Remont-tööd (remondi-komponent) (€/aastas)</t>
  </si>
  <si>
    <t>500 
Omaniku-kohustused
 (€/aastas)</t>
  </si>
  <si>
    <t>700 
Tugi-teenused (€/aastas)</t>
  </si>
  <si>
    <t>Üür kokku 2015
(€/aastas), km-ta</t>
  </si>
  <si>
    <t>610 
Elekter 
(€/aastas)</t>
  </si>
  <si>
    <t>620 
Küte 
(€/aastas)</t>
  </si>
  <si>
    <t>630 
Vesi 
(€/aastas)</t>
  </si>
  <si>
    <t>Kõrval-teenused kokku 2015
(€/aastas)</t>
  </si>
  <si>
    <t>Kasutustasu kokku 2015
(€/aastas)
km-ta</t>
  </si>
  <si>
    <t>Kasutustasu kokku 2015
(€/aastas)
km-ga</t>
  </si>
  <si>
    <t>andmed eelarvest</t>
  </si>
  <si>
    <t>Üür kokku 2016
(€/aastas)</t>
  </si>
  <si>
    <t>Tehnilised ruumid ja ühendusteed</t>
  </si>
  <si>
    <t>0 korrus</t>
  </si>
  <si>
    <t>400 Remont-tööd</t>
  </si>
  <si>
    <t>Kõrvalteenused kokku</t>
  </si>
  <si>
    <t>200 Tehno-hooldus</t>
  </si>
  <si>
    <t>300 Heakord</t>
  </si>
  <si>
    <t xml:space="preserve">610 Elekter </t>
  </si>
  <si>
    <t xml:space="preserve">620 Küte </t>
  </si>
  <si>
    <t xml:space="preserve">630 Vesi </t>
  </si>
  <si>
    <t>700 Tugiteenused</t>
  </si>
  <si>
    <t>Eelmiste perioodide tasaarveldus</t>
  </si>
  <si>
    <t>PPA varjualune/ asitõenditehoidla</t>
  </si>
  <si>
    <t>% hoonest (üüripinna alusel), va harjutustorn ja varjualune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</si>
</sst>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2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Helvetica Neue"/>
    </font>
    <font>
      <b/>
      <i/>
      <sz val="10"/>
      <name val="Helvetica Neue"/>
    </font>
    <font>
      <b/>
      <sz val="10"/>
      <name val="Helvetica Neue"/>
    </font>
    <font>
      <b/>
      <sz val="10"/>
      <name val="Helvetica Neue"/>
      <charset val="186"/>
    </font>
    <font>
      <sz val="10"/>
      <name val="Helvetica Neue"/>
      <charset val="186"/>
    </font>
    <font>
      <sz val="11"/>
      <color rgb="FFFF0000"/>
      <name val="Calibri"/>
      <family val="2"/>
      <charset val="186"/>
      <scheme val="minor"/>
    </font>
    <font>
      <sz val="10"/>
      <color rgb="FFFF0000"/>
      <name val="Helvetica Neue"/>
    </font>
    <font>
      <b/>
      <sz val="11"/>
      <color rgb="FFFF0000"/>
      <name val="Calibri"/>
      <family val="2"/>
      <scheme val="minor"/>
    </font>
    <font>
      <sz val="11"/>
      <color theme="6" tint="-0.249977111117893"/>
      <name val="Calibri"/>
      <family val="2"/>
      <charset val="186"/>
      <scheme val="minor"/>
    </font>
    <font>
      <sz val="10"/>
      <color theme="6" tint="-0.249977111117893"/>
      <name val="Helvetica Neue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/>
    <xf numFmtId="0" fontId="0" fillId="0" borderId="0" xfId="0" applyBorder="1"/>
    <xf numFmtId="0" fontId="3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21" xfId="0" applyNumberFormat="1" applyFont="1" applyFill="1" applyBorder="1"/>
    <xf numFmtId="164" fontId="4" fillId="0" borderId="0" xfId="0" applyNumberFormat="1" applyFont="1" applyFill="1" applyBorder="1"/>
    <xf numFmtId="164" fontId="3" fillId="0" borderId="19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2" borderId="30" xfId="0" applyNumberFormat="1" applyFont="1" applyFill="1" applyBorder="1"/>
    <xf numFmtId="164" fontId="3" fillId="2" borderId="28" xfId="0" applyNumberFormat="1" applyFont="1" applyFill="1" applyBorder="1"/>
    <xf numFmtId="0" fontId="3" fillId="0" borderId="27" xfId="0" applyFont="1" applyBorder="1"/>
    <xf numFmtId="164" fontId="3" fillId="0" borderId="29" xfId="0" applyNumberFormat="1" applyFont="1" applyBorder="1"/>
    <xf numFmtId="164" fontId="3" fillId="0" borderId="30" xfId="0" applyNumberFormat="1" applyFont="1" applyBorder="1"/>
    <xf numFmtId="164" fontId="3" fillId="0" borderId="28" xfId="0" applyNumberFormat="1" applyFont="1" applyBorder="1"/>
    <xf numFmtId="164" fontId="0" fillId="0" borderId="0" xfId="0" applyNumberFormat="1"/>
    <xf numFmtId="164" fontId="4" fillId="0" borderId="0" xfId="0" applyNumberFormat="1" applyFont="1" applyBorder="1" applyAlignment="1">
      <alignment horizontal="left"/>
    </xf>
    <xf numFmtId="164" fontId="3" fillId="0" borderId="32" xfId="0" applyNumberFormat="1" applyFont="1" applyBorder="1" applyAlignment="1">
      <alignment horizontal="center"/>
    </xf>
    <xf numFmtId="0" fontId="4" fillId="0" borderId="19" xfId="0" applyFont="1" applyBorder="1"/>
    <xf numFmtId="164" fontId="0" fillId="0" borderId="0" xfId="0" applyNumberFormat="1" applyFill="1" applyBorder="1"/>
    <xf numFmtId="164" fontId="3" fillId="0" borderId="33" xfId="0" applyNumberFormat="1" applyFont="1" applyBorder="1"/>
    <xf numFmtId="164" fontId="3" fillId="0" borderId="37" xfId="0" applyNumberFormat="1" applyFont="1" applyBorder="1"/>
    <xf numFmtId="0" fontId="5" fillId="0" borderId="0" xfId="0" applyFont="1"/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2" fontId="0" fillId="0" borderId="0" xfId="0" applyNumberFormat="1" applyBorder="1"/>
    <xf numFmtId="0" fontId="3" fillId="0" borderId="0" xfId="0" applyFont="1" applyBorder="1"/>
    <xf numFmtId="164" fontId="3" fillId="0" borderId="0" xfId="0" applyNumberFormat="1" applyFont="1"/>
    <xf numFmtId="0" fontId="4" fillId="0" borderId="0" xfId="0" applyFont="1"/>
    <xf numFmtId="2" fontId="0" fillId="0" borderId="0" xfId="0" applyNumberForma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5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165" fontId="0" fillId="0" borderId="0" xfId="1" applyNumberFormat="1" applyFont="1" applyFill="1" applyBorder="1"/>
    <xf numFmtId="0" fontId="5" fillId="3" borderId="0" xfId="0" applyFont="1" applyFill="1" applyBorder="1"/>
    <xf numFmtId="164" fontId="0" fillId="3" borderId="0" xfId="0" applyNumberFormat="1" applyFill="1" applyBorder="1"/>
    <xf numFmtId="164" fontId="3" fillId="3" borderId="0" xfId="0" applyNumberFormat="1" applyFont="1" applyFill="1" applyBorder="1"/>
    <xf numFmtId="164" fontId="4" fillId="3" borderId="0" xfId="0" applyNumberFormat="1" applyFont="1" applyFill="1" applyBorder="1" applyAlignment="1">
      <alignment horizontal="right"/>
    </xf>
    <xf numFmtId="165" fontId="0" fillId="3" borderId="0" xfId="1" applyNumberFormat="1" applyFont="1" applyFill="1" applyBorder="1"/>
    <xf numFmtId="0" fontId="4" fillId="3" borderId="0" xfId="0" applyFont="1" applyFill="1" applyBorder="1"/>
    <xf numFmtId="9" fontId="3" fillId="0" borderId="0" xfId="1" applyFont="1" applyBorder="1"/>
    <xf numFmtId="164" fontId="0" fillId="0" borderId="0" xfId="0" applyNumberFormat="1" applyBorder="1"/>
    <xf numFmtId="0" fontId="3" fillId="0" borderId="0" xfId="0" applyFont="1" applyBorder="1" applyAlignment="1"/>
    <xf numFmtId="164" fontId="3" fillId="0" borderId="0" xfId="0" applyNumberFormat="1" applyFont="1" applyBorder="1" applyAlignment="1"/>
    <xf numFmtId="0" fontId="4" fillId="0" borderId="1" xfId="0" applyFont="1" applyFill="1" applyBorder="1"/>
    <xf numFmtId="0" fontId="4" fillId="0" borderId="22" xfId="0" applyFont="1" applyFill="1" applyBorder="1"/>
    <xf numFmtId="0" fontId="4" fillId="2" borderId="27" xfId="0" applyFont="1" applyFill="1" applyBorder="1"/>
    <xf numFmtId="0" fontId="6" fillId="0" borderId="0" xfId="0" applyFont="1"/>
    <xf numFmtId="0" fontId="6" fillId="0" borderId="0" xfId="0" applyFont="1" applyBorder="1"/>
    <xf numFmtId="164" fontId="6" fillId="0" borderId="19" xfId="0" applyNumberFormat="1" applyFont="1" applyFill="1" applyBorder="1"/>
    <xf numFmtId="164" fontId="6" fillId="0" borderId="20" xfId="0" applyNumberFormat="1" applyFont="1" applyFill="1" applyBorder="1"/>
    <xf numFmtId="165" fontId="6" fillId="0" borderId="21" xfId="1" applyNumberFormat="1" applyFont="1" applyFill="1" applyBorder="1"/>
    <xf numFmtId="164" fontId="6" fillId="2" borderId="28" xfId="0" applyNumberFormat="1" applyFont="1" applyFill="1" applyBorder="1"/>
    <xf numFmtId="164" fontId="6" fillId="2" borderId="29" xfId="0" applyNumberFormat="1" applyFont="1" applyFill="1" applyBorder="1"/>
    <xf numFmtId="164" fontId="6" fillId="0" borderId="0" xfId="0" applyNumberFormat="1" applyFont="1"/>
    <xf numFmtId="164" fontId="6" fillId="0" borderId="0" xfId="0" applyNumberFormat="1" applyFont="1" applyFill="1" applyBorder="1"/>
    <xf numFmtId="164" fontId="4" fillId="0" borderId="25" xfId="0" applyNumberFormat="1" applyFont="1" applyBorder="1"/>
    <xf numFmtId="2" fontId="3" fillId="0" borderId="19" xfId="0" applyNumberFormat="1" applyFont="1" applyFill="1" applyBorder="1" applyAlignment="1">
      <alignment horizontal="right"/>
    </xf>
    <xf numFmtId="0" fontId="4" fillId="0" borderId="46" xfId="0" applyFont="1" applyBorder="1"/>
    <xf numFmtId="164" fontId="6" fillId="0" borderId="47" xfId="0" applyNumberFormat="1" applyFont="1" applyFill="1" applyBorder="1"/>
    <xf numFmtId="164" fontId="6" fillId="2" borderId="44" xfId="0" applyNumberFormat="1" applyFont="1" applyFill="1" applyBorder="1"/>
    <xf numFmtId="164" fontId="3" fillId="0" borderId="46" xfId="0" applyNumberFormat="1" applyFont="1" applyBorder="1"/>
    <xf numFmtId="49" fontId="4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0" borderId="28" xfId="0" applyNumberFormat="1" applyFont="1" applyBorder="1"/>
    <xf numFmtId="164" fontId="4" fillId="0" borderId="29" xfId="0" applyNumberFormat="1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8" fillId="3" borderId="25" xfId="0" applyNumberFormat="1" applyFont="1" applyFill="1" applyBorder="1" applyAlignment="1">
      <alignment horizontal="right" vertical="top"/>
    </xf>
    <xf numFmtId="166" fontId="8" fillId="0" borderId="25" xfId="0" applyNumberFormat="1" applyFont="1" applyFill="1" applyBorder="1" applyAlignment="1">
      <alignment horizontal="right" vertical="top"/>
    </xf>
    <xf numFmtId="0" fontId="8" fillId="0" borderId="0" xfId="0" applyNumberFormat="1" applyFont="1" applyAlignment="1">
      <alignment vertical="top"/>
    </xf>
    <xf numFmtId="0" fontId="8" fillId="3" borderId="0" xfId="0" applyNumberFormat="1" applyFont="1" applyFill="1" applyAlignment="1">
      <alignment vertical="top"/>
    </xf>
    <xf numFmtId="0" fontId="8" fillId="3" borderId="25" xfId="0" applyNumberFormat="1" applyFont="1" applyFill="1" applyBorder="1" applyAlignment="1">
      <alignment vertical="top"/>
    </xf>
    <xf numFmtId="166" fontId="10" fillId="0" borderId="25" xfId="0" applyNumberFormat="1" applyFont="1" applyBorder="1" applyAlignment="1">
      <alignment vertical="top"/>
    </xf>
    <xf numFmtId="9" fontId="8" fillId="0" borderId="0" xfId="0" applyNumberFormat="1" applyFont="1" applyAlignment="1">
      <alignment vertical="top"/>
    </xf>
    <xf numFmtId="0" fontId="8" fillId="3" borderId="25" xfId="0" applyNumberFormat="1" applyFont="1" applyFill="1" applyBorder="1" applyAlignment="1">
      <alignment horizontal="left" vertical="top"/>
    </xf>
    <xf numFmtId="0" fontId="8" fillId="3" borderId="25" xfId="0" applyNumberFormat="1" applyFont="1" applyFill="1" applyBorder="1" applyAlignment="1">
      <alignment vertical="top" wrapText="1"/>
    </xf>
    <xf numFmtId="0" fontId="8" fillId="3" borderId="0" xfId="0" applyNumberFormat="1" applyFont="1" applyFill="1" applyAlignment="1">
      <alignment vertical="top" wrapText="1"/>
    </xf>
    <xf numFmtId="0" fontId="10" fillId="3" borderId="25" xfId="0" applyNumberFormat="1" applyFont="1" applyFill="1" applyBorder="1" applyAlignment="1">
      <alignment vertical="top"/>
    </xf>
    <xf numFmtId="0" fontId="10" fillId="3" borderId="25" xfId="0" applyNumberFormat="1" applyFont="1" applyFill="1" applyBorder="1" applyAlignment="1">
      <alignment vertical="top" wrapText="1"/>
    </xf>
    <xf numFmtId="166" fontId="8" fillId="0" borderId="26" xfId="0" applyNumberFormat="1" applyFont="1" applyFill="1" applyBorder="1" applyAlignment="1">
      <alignment horizontal="right" vertical="top"/>
    </xf>
    <xf numFmtId="0" fontId="8" fillId="3" borderId="23" xfId="0" applyNumberFormat="1" applyFont="1" applyFill="1" applyBorder="1" applyAlignment="1">
      <alignment horizontal="left" vertical="top"/>
    </xf>
    <xf numFmtId="0" fontId="8" fillId="3" borderId="23" xfId="0" applyNumberFormat="1" applyFont="1" applyFill="1" applyBorder="1" applyAlignment="1">
      <alignment vertical="top" wrapText="1"/>
    </xf>
    <xf numFmtId="0" fontId="8" fillId="3" borderId="23" xfId="0" applyNumberFormat="1" applyFont="1" applyFill="1" applyBorder="1" applyAlignment="1">
      <alignment horizontal="right" vertical="top"/>
    </xf>
    <xf numFmtId="0" fontId="8" fillId="3" borderId="41" xfId="0" applyNumberFormat="1" applyFont="1" applyFill="1" applyBorder="1" applyAlignment="1">
      <alignment horizontal="left" vertical="top"/>
    </xf>
    <xf numFmtId="0" fontId="8" fillId="3" borderId="41" xfId="0" applyNumberFormat="1" applyFont="1" applyFill="1" applyBorder="1" applyAlignment="1">
      <alignment vertical="top" wrapText="1"/>
    </xf>
    <xf numFmtId="0" fontId="11" fillId="3" borderId="28" xfId="0" applyNumberFormat="1" applyFont="1" applyFill="1" applyBorder="1" applyAlignment="1">
      <alignment horizontal="left" vertical="top"/>
    </xf>
    <xf numFmtId="0" fontId="8" fillId="3" borderId="29" xfId="0" applyNumberFormat="1" applyFont="1" applyFill="1" applyBorder="1" applyAlignment="1">
      <alignment vertical="top" wrapText="1"/>
    </xf>
    <xf numFmtId="0" fontId="8" fillId="3" borderId="23" xfId="0" applyNumberFormat="1" applyFont="1" applyFill="1" applyBorder="1" applyAlignment="1">
      <alignment horizontal="left" vertical="top" wrapText="1"/>
    </xf>
    <xf numFmtId="0" fontId="8" fillId="3" borderId="47" xfId="0" applyNumberFormat="1" applyFont="1" applyFill="1" applyBorder="1" applyAlignment="1">
      <alignment horizontal="left" vertical="top"/>
    </xf>
    <xf numFmtId="0" fontId="8" fillId="3" borderId="20" xfId="0" applyNumberFormat="1" applyFont="1" applyFill="1" applyBorder="1" applyAlignment="1">
      <alignment vertical="top" wrapText="1"/>
    </xf>
    <xf numFmtId="0" fontId="8" fillId="3" borderId="48" xfId="0" applyNumberFormat="1" applyFont="1" applyFill="1" applyBorder="1" applyAlignment="1">
      <alignment horizontal="left" vertical="top"/>
    </xf>
    <xf numFmtId="166" fontId="8" fillId="0" borderId="41" xfId="0" applyNumberFormat="1" applyFont="1" applyFill="1" applyBorder="1" applyAlignment="1">
      <alignment horizontal="right" vertical="top"/>
    </xf>
    <xf numFmtId="0" fontId="8" fillId="3" borderId="28" xfId="0" applyNumberFormat="1" applyFont="1" applyFill="1" applyBorder="1" applyAlignment="1">
      <alignment horizontal="left" vertical="top"/>
    </xf>
    <xf numFmtId="0" fontId="4" fillId="0" borderId="46" xfId="0" applyFont="1" applyBorder="1" applyAlignment="1">
      <alignment wrapText="1"/>
    </xf>
    <xf numFmtId="0" fontId="8" fillId="3" borderId="39" xfId="0" applyNumberFormat="1" applyFont="1" applyFill="1" applyBorder="1" applyAlignment="1">
      <alignment horizontal="right" vertical="top" wrapText="1"/>
    </xf>
    <xf numFmtId="0" fontId="4" fillId="0" borderId="16" xfId="0" applyFont="1" applyBorder="1" applyAlignment="1">
      <alignment horizontal="left"/>
    </xf>
    <xf numFmtId="0" fontId="4" fillId="0" borderId="38" xfId="0" applyFont="1" applyBorder="1" applyAlignment="1">
      <alignment wrapText="1"/>
    </xf>
    <xf numFmtId="164" fontId="4" fillId="0" borderId="19" xfId="0" applyNumberFormat="1" applyFont="1" applyFill="1" applyBorder="1"/>
    <xf numFmtId="164" fontId="4" fillId="3" borderId="46" xfId="0" applyNumberFormat="1" applyFont="1" applyFill="1" applyBorder="1"/>
    <xf numFmtId="166" fontId="0" fillId="0" borderId="0" xfId="0" applyNumberFormat="1"/>
    <xf numFmtId="0" fontId="3" fillId="0" borderId="28" xfId="0" applyFont="1" applyBorder="1" applyAlignment="1"/>
    <xf numFmtId="164" fontId="3" fillId="0" borderId="31" xfId="0" applyNumberFormat="1" applyFont="1" applyBorder="1" applyAlignment="1"/>
    <xf numFmtId="164" fontId="3" fillId="0" borderId="45" xfId="0" applyNumberFormat="1" applyFont="1" applyBorder="1"/>
    <xf numFmtId="164" fontId="3" fillId="0" borderId="18" xfId="0" applyNumberFormat="1" applyFont="1" applyBorder="1"/>
    <xf numFmtId="0" fontId="3" fillId="0" borderId="40" xfId="0" applyFont="1" applyBorder="1" applyAlignment="1">
      <alignment wrapText="1"/>
    </xf>
    <xf numFmtId="164" fontId="7" fillId="0" borderId="21" xfId="0" applyNumberFormat="1" applyFont="1" applyFill="1" applyBorder="1"/>
    <xf numFmtId="164" fontId="6" fillId="2" borderId="30" xfId="0" applyNumberFormat="1" applyFont="1" applyFill="1" applyBorder="1"/>
    <xf numFmtId="164" fontId="3" fillId="0" borderId="17" xfId="0" applyNumberFormat="1" applyFont="1" applyBorder="1"/>
    <xf numFmtId="0" fontId="4" fillId="0" borderId="44" xfId="0" applyFont="1" applyBorder="1" applyAlignment="1">
      <alignment wrapText="1"/>
    </xf>
    <xf numFmtId="0" fontId="8" fillId="3" borderId="29" xfId="0" applyNumberFormat="1" applyFont="1" applyFill="1" applyBorder="1" applyAlignment="1">
      <alignment horizontal="right" vertical="top" wrapText="1"/>
    </xf>
    <xf numFmtId="0" fontId="4" fillId="0" borderId="28" xfId="0" applyFont="1" applyBorder="1" applyAlignment="1">
      <alignment wrapText="1"/>
    </xf>
    <xf numFmtId="0" fontId="4" fillId="0" borderId="45" xfId="0" applyFont="1" applyBorder="1" applyAlignment="1">
      <alignment wrapText="1"/>
    </xf>
    <xf numFmtId="0" fontId="6" fillId="0" borderId="34" xfId="0" applyFont="1" applyBorder="1"/>
    <xf numFmtId="0" fontId="8" fillId="3" borderId="39" xfId="0" applyNumberFormat="1" applyFont="1" applyFill="1" applyBorder="1" applyAlignment="1">
      <alignment horizontal="right" wrapText="1"/>
    </xf>
    <xf numFmtId="0" fontId="6" fillId="0" borderId="28" xfId="0" applyFont="1" applyBorder="1"/>
    <xf numFmtId="49" fontId="4" fillId="0" borderId="43" xfId="0" applyNumberFormat="1" applyFont="1" applyFill="1" applyBorder="1" applyAlignment="1">
      <alignment horizontal="center"/>
    </xf>
    <xf numFmtId="0" fontId="6" fillId="0" borderId="36" xfId="0" applyFont="1" applyBorder="1"/>
    <xf numFmtId="164" fontId="6" fillId="0" borderId="35" xfId="0" applyNumberFormat="1" applyFont="1" applyBorder="1"/>
    <xf numFmtId="164" fontId="6" fillId="0" borderId="49" xfId="0" applyNumberFormat="1" applyFont="1" applyFill="1" applyBorder="1"/>
    <xf numFmtId="0" fontId="4" fillId="0" borderId="49" xfId="0" applyFont="1" applyBorder="1"/>
    <xf numFmtId="164" fontId="6" fillId="0" borderId="49" xfId="0" applyNumberFormat="1" applyFont="1" applyBorder="1"/>
    <xf numFmtId="164" fontId="6" fillId="0" borderId="25" xfId="0" applyNumberFormat="1" applyFont="1" applyBorder="1"/>
    <xf numFmtId="0" fontId="6" fillId="0" borderId="25" xfId="0" applyFont="1" applyFill="1" applyBorder="1"/>
    <xf numFmtId="164" fontId="6" fillId="0" borderId="39" xfId="0" applyNumberFormat="1" applyFont="1" applyBorder="1"/>
    <xf numFmtId="164" fontId="6" fillId="0" borderId="39" xfId="0" applyNumberFormat="1" applyFont="1" applyFill="1" applyBorder="1"/>
    <xf numFmtId="2" fontId="6" fillId="0" borderId="39" xfId="0" applyNumberFormat="1" applyFont="1" applyFill="1" applyBorder="1"/>
    <xf numFmtId="164" fontId="6" fillId="0" borderId="26" xfId="0" applyNumberFormat="1" applyFont="1" applyFill="1" applyBorder="1"/>
    <xf numFmtId="164" fontId="3" fillId="0" borderId="32" xfId="0" applyNumberFormat="1" applyFont="1" applyBorder="1"/>
    <xf numFmtId="164" fontId="3" fillId="0" borderId="50" xfId="0" applyNumberFormat="1" applyFont="1" applyBorder="1"/>
    <xf numFmtId="9" fontId="3" fillId="0" borderId="46" xfId="0" applyNumberFormat="1" applyFont="1" applyBorder="1"/>
    <xf numFmtId="164" fontId="3" fillId="0" borderId="29" xfId="0" applyNumberFormat="1" applyFont="1" applyBorder="1" applyAlignment="1"/>
    <xf numFmtId="9" fontId="0" fillId="0" borderId="0" xfId="4" applyFont="1"/>
    <xf numFmtId="0" fontId="13" fillId="0" borderId="0" xfId="0" applyFont="1" applyAlignment="1">
      <alignment wrapText="1"/>
    </xf>
    <xf numFmtId="9" fontId="13" fillId="0" borderId="0" xfId="4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6" fontId="17" fillId="3" borderId="22" xfId="0" applyNumberFormat="1" applyFont="1" applyFill="1" applyBorder="1" applyAlignment="1">
      <alignment horizontal="left" vertical="top"/>
    </xf>
    <xf numFmtId="166" fontId="14" fillId="3" borderId="22" xfId="0" applyNumberFormat="1" applyFont="1" applyFill="1" applyBorder="1" applyAlignment="1">
      <alignment horizontal="left" vertical="top"/>
    </xf>
    <xf numFmtId="0" fontId="13" fillId="0" borderId="22" xfId="0" applyFont="1" applyBorder="1" applyAlignment="1">
      <alignment wrapText="1"/>
    </xf>
    <xf numFmtId="0" fontId="0" fillId="0" borderId="0" xfId="0" applyFill="1" applyBorder="1"/>
    <xf numFmtId="0" fontId="18" fillId="0" borderId="0" xfId="0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right" vertical="top"/>
    </xf>
    <xf numFmtId="0" fontId="18" fillId="0" borderId="0" xfId="0" applyFont="1" applyFill="1" applyBorder="1" applyAlignment="1" applyProtection="1">
      <alignment horizontal="right" vertical="top"/>
      <protection locked="0"/>
    </xf>
    <xf numFmtId="166" fontId="18" fillId="0" borderId="0" xfId="0" applyNumberFormat="1" applyFont="1" applyFill="1" applyBorder="1" applyAlignment="1">
      <alignment horizontal="right" vertical="top"/>
    </xf>
    <xf numFmtId="4" fontId="18" fillId="0" borderId="0" xfId="0" applyNumberFormat="1" applyFont="1" applyFill="1" applyBorder="1" applyAlignment="1" applyProtection="1">
      <alignment horizontal="right" vertical="top"/>
      <protection locked="0"/>
    </xf>
    <xf numFmtId="3" fontId="0" fillId="0" borderId="0" xfId="0" applyNumberFormat="1" applyFill="1" applyBorder="1"/>
    <xf numFmtId="0" fontId="20" fillId="0" borderId="0" xfId="0" applyFont="1" applyFill="1" applyBorder="1" applyAlignment="1">
      <alignment horizontal="right" vertical="top"/>
    </xf>
    <xf numFmtId="0" fontId="11" fillId="3" borderId="25" xfId="0" applyNumberFormat="1" applyFont="1" applyFill="1" applyBorder="1" applyAlignment="1">
      <alignment horizontal="left" vertical="top"/>
    </xf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3" fontId="0" fillId="0" borderId="47" xfId="0" applyNumberFormat="1" applyFill="1" applyBorder="1"/>
    <xf numFmtId="0" fontId="0" fillId="0" borderId="54" xfId="0" applyFill="1" applyBorder="1" applyAlignment="1">
      <alignment wrapText="1"/>
    </xf>
    <xf numFmtId="0" fontId="23" fillId="0" borderId="55" xfId="0" applyFont="1" applyFill="1" applyBorder="1" applyAlignment="1">
      <alignment wrapText="1"/>
    </xf>
    <xf numFmtId="3" fontId="23" fillId="0" borderId="5" xfId="0" applyNumberFormat="1" applyFont="1" applyFill="1" applyBorder="1"/>
    <xf numFmtId="3" fontId="23" fillId="0" borderId="56" xfId="0" applyNumberFormat="1" applyFont="1" applyFill="1" applyBorder="1"/>
    <xf numFmtId="3" fontId="0" fillId="0" borderId="54" xfId="0" applyNumberFormat="1" applyFill="1" applyBorder="1"/>
    <xf numFmtId="3" fontId="23" fillId="0" borderId="55" xfId="0" applyNumberFormat="1" applyFont="1" applyFill="1" applyBorder="1"/>
    <xf numFmtId="3" fontId="0" fillId="0" borderId="51" xfId="0" applyNumberFormat="1" applyFill="1" applyBorder="1"/>
    <xf numFmtId="3" fontId="0" fillId="0" borderId="53" xfId="0" applyNumberFormat="1" applyFill="1" applyBorder="1"/>
    <xf numFmtId="3" fontId="0" fillId="0" borderId="52" xfId="0" applyNumberFormat="1" applyFill="1" applyBorder="1"/>
    <xf numFmtId="0" fontId="23" fillId="0" borderId="55" xfId="0" applyFont="1" applyFill="1" applyBorder="1"/>
    <xf numFmtId="165" fontId="3" fillId="0" borderId="46" xfId="0" applyNumberFormat="1" applyFont="1" applyBorder="1"/>
    <xf numFmtId="0" fontId="6" fillId="0" borderId="1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right" vertical="top"/>
    </xf>
    <xf numFmtId="0" fontId="8" fillId="0" borderId="23" xfId="0" applyNumberFormat="1" applyFont="1" applyFill="1" applyBorder="1" applyAlignment="1">
      <alignment horizontal="right" vertical="top" wrapText="1"/>
    </xf>
    <xf numFmtId="0" fontId="8" fillId="0" borderId="24" xfId="0" applyNumberFormat="1" applyFont="1" applyFill="1" applyBorder="1" applyAlignment="1">
      <alignment horizontal="right" vertical="top" wrapText="1"/>
    </xf>
    <xf numFmtId="0" fontId="8" fillId="0" borderId="25" xfId="0" applyNumberFormat="1" applyFont="1" applyFill="1" applyBorder="1" applyAlignment="1">
      <alignment horizontal="right" vertical="top"/>
    </xf>
    <xf numFmtId="0" fontId="8" fillId="0" borderId="26" xfId="0" applyNumberFormat="1" applyFont="1" applyFill="1" applyBorder="1" applyAlignment="1">
      <alignment horizontal="right" vertical="top"/>
    </xf>
    <xf numFmtId="166" fontId="14" fillId="0" borderId="25" xfId="0" applyNumberFormat="1" applyFont="1" applyFill="1" applyBorder="1" applyAlignment="1">
      <alignment horizontal="left" vertical="top"/>
    </xf>
    <xf numFmtId="0" fontId="8" fillId="0" borderId="25" xfId="0" applyNumberFormat="1" applyFont="1" applyFill="1" applyBorder="1" applyAlignment="1">
      <alignment vertical="top"/>
    </xf>
    <xf numFmtId="166" fontId="14" fillId="0" borderId="25" xfId="0" applyNumberFormat="1" applyFont="1" applyFill="1" applyBorder="1" applyAlignment="1">
      <alignment horizontal="right" vertical="top"/>
    </xf>
    <xf numFmtId="0" fontId="8" fillId="0" borderId="0" xfId="0" applyNumberFormat="1" applyFont="1" applyFill="1" applyAlignment="1">
      <alignment vertical="top"/>
    </xf>
    <xf numFmtId="0" fontId="8" fillId="0" borderId="25" xfId="0" applyNumberFormat="1" applyFont="1" applyFill="1" applyBorder="1" applyAlignment="1">
      <alignment horizontal="right" vertical="top" wrapText="1"/>
    </xf>
    <xf numFmtId="166" fontId="8" fillId="0" borderId="20" xfId="0" applyNumberFormat="1" applyFont="1" applyFill="1" applyBorder="1" applyAlignment="1">
      <alignment horizontal="right" vertical="top"/>
    </xf>
    <xf numFmtId="166" fontId="8" fillId="0" borderId="21" xfId="0" applyNumberFormat="1" applyFont="1" applyFill="1" applyBorder="1" applyAlignment="1">
      <alignment horizontal="right" vertical="top"/>
    </xf>
    <xf numFmtId="166" fontId="9" fillId="0" borderId="29" xfId="0" applyNumberFormat="1" applyFont="1" applyFill="1" applyBorder="1" applyAlignment="1">
      <alignment horizontal="right" vertical="top"/>
    </xf>
    <xf numFmtId="166" fontId="12" fillId="0" borderId="25" xfId="0" applyNumberFormat="1" applyFont="1" applyFill="1" applyBorder="1" applyAlignment="1">
      <alignment horizontal="right" vertical="top"/>
    </xf>
    <xf numFmtId="166" fontId="8" fillId="0" borderId="25" xfId="0" applyNumberFormat="1" applyFont="1" applyFill="1" applyBorder="1" applyAlignment="1"/>
    <xf numFmtId="166" fontId="8" fillId="0" borderId="42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Alignment="1">
      <alignment vertical="top"/>
    </xf>
    <xf numFmtId="166" fontId="9" fillId="0" borderId="30" xfId="0" applyNumberFormat="1" applyFont="1" applyFill="1" applyBorder="1" applyAlignment="1">
      <alignment horizontal="right" vertical="top"/>
    </xf>
    <xf numFmtId="166" fontId="10" fillId="0" borderId="23" xfId="0" applyNumberFormat="1" applyFont="1" applyFill="1" applyBorder="1" applyAlignment="1">
      <alignment horizontal="right" vertical="top"/>
    </xf>
    <xf numFmtId="0" fontId="8" fillId="0" borderId="26" xfId="0" applyNumberFormat="1" applyFont="1" applyFill="1" applyBorder="1" applyAlignment="1">
      <alignment vertical="top"/>
    </xf>
    <xf numFmtId="166" fontId="10" fillId="0" borderId="25" xfId="0" applyNumberFormat="1" applyFont="1" applyFill="1" applyBorder="1" applyAlignment="1">
      <alignment vertical="top"/>
    </xf>
    <xf numFmtId="166" fontId="10" fillId="0" borderId="26" xfId="0" applyNumberFormat="1" applyFont="1" applyFill="1" applyBorder="1" applyAlignment="1">
      <alignment vertical="top"/>
    </xf>
    <xf numFmtId="0" fontId="8" fillId="0" borderId="41" xfId="0" applyNumberFormat="1" applyFont="1" applyFill="1" applyBorder="1" applyAlignment="1">
      <alignment vertical="top"/>
    </xf>
    <xf numFmtId="166" fontId="8" fillId="0" borderId="25" xfId="0" applyNumberFormat="1" applyFont="1" applyFill="1" applyBorder="1" applyAlignment="1">
      <alignment vertical="top"/>
    </xf>
  </cellXfs>
  <cellStyles count="5">
    <cellStyle name="Normaallaad" xfId="0" builtinId="0"/>
    <cellStyle name="Normaallaad 2" xfId="2"/>
    <cellStyle name="Normal 2" xfId="3"/>
    <cellStyle name="Protsent" xfId="4" builtinId="5"/>
    <cellStyle name="Protsent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0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W32" sqref="W32"/>
    </sheetView>
  </sheetViews>
  <sheetFormatPr defaultRowHeight="15"/>
  <cols>
    <col min="1" max="1" width="6.7109375" style="78" customWidth="1"/>
    <col min="2" max="2" width="29.5703125" style="84" customWidth="1"/>
    <col min="3" max="3" width="7.7109375" style="77" bestFit="1" customWidth="1"/>
    <col min="4" max="6" width="9.140625" style="77" customWidth="1"/>
    <col min="7" max="10" width="9.140625" style="78" customWidth="1"/>
    <col min="11" max="11" width="9.140625" style="77" customWidth="1"/>
    <col min="12" max="12" width="12.7109375" style="77" customWidth="1"/>
    <col min="13" max="13" width="10.28515625" style="140" customWidth="1"/>
    <col min="14" max="14" width="31.28515625" customWidth="1"/>
    <col min="15" max="15" width="8.42578125" customWidth="1"/>
    <col min="16" max="16" width="10" customWidth="1"/>
    <col min="17" max="17" width="9.28515625" customWidth="1"/>
    <col min="18" max="18" width="10.5703125" customWidth="1"/>
    <col min="19" max="19" width="11.7109375" customWidth="1"/>
    <col min="20" max="20" width="15.140625" customWidth="1"/>
    <col min="21" max="21" width="11.7109375" customWidth="1"/>
    <col min="22" max="22" width="12" customWidth="1"/>
    <col min="23" max="23" width="9.7109375" customWidth="1"/>
    <col min="24" max="24" width="13.5703125" customWidth="1"/>
    <col min="25" max="25" width="16" customWidth="1"/>
    <col min="26" max="26" width="11.7109375" customWidth="1"/>
    <col min="27" max="27" width="10.5703125" customWidth="1"/>
    <col min="28" max="28" width="13.5703125" customWidth="1"/>
    <col min="29" max="29" width="14.5703125" customWidth="1"/>
    <col min="30" max="30" width="13.28515625" customWidth="1"/>
  </cols>
  <sheetData>
    <row r="1" spans="1:30" ht="20.45" customHeight="1" thickBot="1">
      <c r="A1" s="182" t="s">
        <v>19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20.45" customHeight="1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7"/>
      <c r="N2" s="52"/>
      <c r="O2" s="174"/>
      <c r="P2" s="175"/>
      <c r="Q2" s="175"/>
      <c r="R2" s="175"/>
      <c r="S2" s="175"/>
      <c r="T2" s="175"/>
      <c r="U2" s="175"/>
      <c r="V2" s="175"/>
      <c r="W2" s="175"/>
      <c r="X2" s="176"/>
      <c r="Y2" s="2"/>
      <c r="Z2" s="2"/>
      <c r="AA2" s="3"/>
      <c r="AB2" s="172" t="s">
        <v>0</v>
      </c>
      <c r="AC2" s="172" t="s">
        <v>381</v>
      </c>
      <c r="AD2" s="172" t="s">
        <v>419</v>
      </c>
    </row>
    <row r="3" spans="1:30" ht="46.15" customHeight="1" thickBot="1">
      <c r="A3" s="179" t="s">
        <v>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1"/>
      <c r="N3" s="53"/>
      <c r="O3" s="103">
        <v>0</v>
      </c>
      <c r="P3" s="63" t="s">
        <v>14</v>
      </c>
      <c r="Q3" s="63" t="s">
        <v>15</v>
      </c>
      <c r="R3" s="63" t="s">
        <v>16</v>
      </c>
      <c r="S3" s="112" t="s">
        <v>17</v>
      </c>
      <c r="T3" s="101" t="s">
        <v>361</v>
      </c>
      <c r="U3" s="101" t="s">
        <v>362</v>
      </c>
      <c r="V3" s="121" t="s">
        <v>363</v>
      </c>
      <c r="W3" s="102" t="s">
        <v>364</v>
      </c>
      <c r="X3" s="5" t="s">
        <v>18</v>
      </c>
      <c r="Y3" s="104" t="s">
        <v>418</v>
      </c>
      <c r="Z3" s="6" t="s">
        <v>2</v>
      </c>
      <c r="AA3" s="7" t="s">
        <v>3</v>
      </c>
      <c r="AB3" s="173"/>
      <c r="AC3" s="173"/>
      <c r="AD3" s="173"/>
    </row>
    <row r="4" spans="1:30" ht="28.9" customHeight="1" thickBot="1">
      <c r="A4" s="188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90"/>
      <c r="N4" s="49" t="s">
        <v>359</v>
      </c>
      <c r="O4" s="54">
        <v>145.1</v>
      </c>
      <c r="P4" s="64">
        <v>777</v>
      </c>
      <c r="Q4" s="64">
        <v>0</v>
      </c>
      <c r="R4" s="64">
        <v>0</v>
      </c>
      <c r="S4" s="113">
        <f>SUM(O4:R4)</f>
        <v>922.1</v>
      </c>
      <c r="T4" s="64">
        <f>R4*O16/(R4+R5)</f>
        <v>0</v>
      </c>
      <c r="U4" s="55">
        <f>R4*Q16/(R4+R5+R6)</f>
        <v>0</v>
      </c>
      <c r="V4" s="55">
        <f>S4*R16/(S4+S5+S6)</f>
        <v>112.15856312560544</v>
      </c>
      <c r="W4" s="55">
        <f>S4*S16/(S4+S5)</f>
        <v>149.27772734857336</v>
      </c>
      <c r="X4" s="8">
        <f>SUM(S4,T4:W4)</f>
        <v>1183.5362904741787</v>
      </c>
      <c r="Y4" s="105">
        <v>0</v>
      </c>
      <c r="Z4" s="9">
        <v>154.30000000000001</v>
      </c>
      <c r="AA4" s="62">
        <f>X4+Z4</f>
        <v>1337.8362904741787</v>
      </c>
      <c r="AB4" s="56">
        <f>X4/X11</f>
        <v>0.28462022712987967</v>
      </c>
      <c r="AC4" s="56">
        <f>AA4/AA11</f>
        <v>0.29860417616547524</v>
      </c>
      <c r="AD4" s="56">
        <f>(AA4-Z4)/(AA11-Z11-Y5)</f>
        <v>0.28462022712987967</v>
      </c>
    </row>
    <row r="5" spans="1:30" ht="38.25">
      <c r="A5" s="95" t="s">
        <v>292</v>
      </c>
      <c r="B5" s="89" t="s">
        <v>20</v>
      </c>
      <c r="C5" s="90" t="s">
        <v>21</v>
      </c>
      <c r="D5" s="191" t="s">
        <v>4</v>
      </c>
      <c r="E5" s="191" t="s">
        <v>22</v>
      </c>
      <c r="F5" s="191" t="s">
        <v>5</v>
      </c>
      <c r="G5" s="191" t="s">
        <v>356</v>
      </c>
      <c r="H5" s="192" t="s">
        <v>357</v>
      </c>
      <c r="I5" s="192" t="s">
        <v>24</v>
      </c>
      <c r="J5" s="192" t="s">
        <v>25</v>
      </c>
      <c r="K5" s="192" t="s">
        <v>26</v>
      </c>
      <c r="L5" s="193" t="s">
        <v>407</v>
      </c>
      <c r="N5" s="50" t="s">
        <v>360</v>
      </c>
      <c r="O5" s="54">
        <v>865.3</v>
      </c>
      <c r="P5" s="64">
        <v>606.29999999999995</v>
      </c>
      <c r="Q5" s="64">
        <v>389.6</v>
      </c>
      <c r="R5" s="64">
        <v>213.2</v>
      </c>
      <c r="S5" s="113">
        <f t="shared" ref="S5:S9" si="0">SUM(O5:R5)</f>
        <v>2074.3999999999996</v>
      </c>
      <c r="T5" s="55">
        <f>S5*P16/(S7+S5)</f>
        <v>15.998198888675994</v>
      </c>
      <c r="U5" s="55">
        <f>S5*Q16/(S6+S5)</f>
        <v>162.33522460802794</v>
      </c>
      <c r="V5" s="55">
        <f>S5*R16/(S4+S5+S6)</f>
        <v>252.31723603487245</v>
      </c>
      <c r="W5" s="55">
        <f>S5*S16/(S4+S5)</f>
        <v>335.82227265142666</v>
      </c>
      <c r="X5" s="8">
        <f>SUM(S5,T5:W5)</f>
        <v>2840.8729321830033</v>
      </c>
      <c r="Y5" s="105">
        <v>167.7</v>
      </c>
      <c r="Z5" s="9">
        <v>0</v>
      </c>
      <c r="AA5" s="62">
        <f>X5+Y5</f>
        <v>3008.5729321830031</v>
      </c>
      <c r="AB5" s="56">
        <f>X5/X11</f>
        <v>0.68318133183825192</v>
      </c>
      <c r="AC5" s="56">
        <f>AA5/$AA$11</f>
        <v>0.67151149078923356</v>
      </c>
      <c r="AD5" s="56">
        <f>(AA5-Y5)/($AA$11-$Z$4-Y5)</f>
        <v>0.68318133183825192</v>
      </c>
    </row>
    <row r="6" spans="1:30">
      <c r="A6" s="155" t="s">
        <v>408</v>
      </c>
      <c r="B6" s="83"/>
      <c r="C6" s="75"/>
      <c r="D6" s="194"/>
      <c r="E6" s="194"/>
      <c r="F6" s="194"/>
      <c r="G6" s="194"/>
      <c r="H6" s="194"/>
      <c r="I6" s="194"/>
      <c r="J6" s="194"/>
      <c r="K6" s="194"/>
      <c r="L6" s="195"/>
      <c r="N6" s="50" t="s">
        <v>5</v>
      </c>
      <c r="O6" s="54">
        <v>53.3</v>
      </c>
      <c r="P6" s="64">
        <v>47.2</v>
      </c>
      <c r="Q6" s="64">
        <v>0</v>
      </c>
      <c r="R6" s="64">
        <v>0</v>
      </c>
      <c r="S6" s="113">
        <f t="shared" si="0"/>
        <v>100.5</v>
      </c>
      <c r="T6" s="64">
        <v>0</v>
      </c>
      <c r="U6" s="55">
        <f>S6*Q16/(S6+S5)</f>
        <v>7.8647753919720458</v>
      </c>
      <c r="V6" s="55">
        <f>S6*R16/(S4+S5+S6)</f>
        <v>12.224200839522119</v>
      </c>
      <c r="W6" s="55">
        <f>SUMIFS($D$79:$D$120,$G$79:$G$120,N6)</f>
        <v>0</v>
      </c>
      <c r="X6" s="8">
        <f>SUM(S6,T6:W6)</f>
        <v>120.58897623149417</v>
      </c>
      <c r="Y6" s="105">
        <v>0</v>
      </c>
      <c r="Z6" s="9">
        <v>0</v>
      </c>
      <c r="AA6" s="10">
        <f>X6</f>
        <v>120.58897623149417</v>
      </c>
      <c r="AB6" s="56">
        <f>X6/X11</f>
        <v>2.8999585463168644E-2</v>
      </c>
      <c r="AC6" s="56">
        <f t="shared" ref="AC6:AD9" si="1">AA6/$AA$11</f>
        <v>2.6915379825345215E-2</v>
      </c>
      <c r="AD6" s="56">
        <f>AA6/($AA$11-$Z$4-Y5)</f>
        <v>2.8999585463168644E-2</v>
      </c>
    </row>
    <row r="7" spans="1:30">
      <c r="A7" s="82" t="s">
        <v>27</v>
      </c>
      <c r="B7" s="83" t="s">
        <v>28</v>
      </c>
      <c r="C7" s="76">
        <v>14</v>
      </c>
      <c r="D7" s="76"/>
      <c r="E7" s="76"/>
      <c r="F7" s="76"/>
      <c r="G7" s="76"/>
      <c r="H7" s="76"/>
      <c r="I7" s="76"/>
      <c r="J7" s="76"/>
      <c r="K7" s="76"/>
      <c r="L7" s="87">
        <v>14</v>
      </c>
      <c r="N7" s="50" t="s">
        <v>358</v>
      </c>
      <c r="O7" s="54">
        <v>0</v>
      </c>
      <c r="P7" s="64">
        <v>0</v>
      </c>
      <c r="Q7" s="64">
        <v>0</v>
      </c>
      <c r="R7" s="64">
        <v>13.2</v>
      </c>
      <c r="S7" s="113">
        <f t="shared" si="0"/>
        <v>13.2</v>
      </c>
      <c r="T7" s="55">
        <f>S7*P16/(S7+S5)</f>
        <v>0.10180111132400846</v>
      </c>
      <c r="U7" s="55">
        <v>0</v>
      </c>
      <c r="V7" s="55">
        <v>0</v>
      </c>
      <c r="W7" s="55">
        <f>SUMIFS($D$79:$D$120,$G$79:$G$120,N7)</f>
        <v>0</v>
      </c>
      <c r="X7" s="8">
        <f>SUM(S7,T7:W7)</f>
        <v>13.301801111324007</v>
      </c>
      <c r="Y7" s="105">
        <v>0</v>
      </c>
      <c r="Z7" s="9">
        <v>0</v>
      </c>
      <c r="AA7" s="10">
        <f>X7</f>
        <v>13.301801111324007</v>
      </c>
      <c r="AB7" s="56">
        <f>X7/X11</f>
        <v>3.1988555686997106E-3</v>
      </c>
      <c r="AC7" s="56">
        <f t="shared" si="1"/>
        <v>2.9689532199459871E-3</v>
      </c>
      <c r="AD7" s="56">
        <f>AA7/($AA$11-$Z$4-Y5)</f>
        <v>3.1988555686997106E-3</v>
      </c>
    </row>
    <row r="8" spans="1:30">
      <c r="A8" s="82" t="s">
        <v>29</v>
      </c>
      <c r="B8" s="83" t="s">
        <v>30</v>
      </c>
      <c r="C8" s="76">
        <v>103.3</v>
      </c>
      <c r="D8" s="76"/>
      <c r="E8" s="76"/>
      <c r="F8" s="76"/>
      <c r="G8" s="76"/>
      <c r="H8" s="76"/>
      <c r="I8" s="76"/>
      <c r="J8" s="76"/>
      <c r="K8" s="76">
        <v>103.3</v>
      </c>
      <c r="L8" s="87"/>
      <c r="N8" s="50"/>
      <c r="O8" s="54">
        <f>SUMIFS($D$6:$D$76,$G$6:$G$76,N8)</f>
        <v>0</v>
      </c>
      <c r="P8" s="64"/>
      <c r="Q8" s="64">
        <v>0</v>
      </c>
      <c r="R8" s="64">
        <v>0</v>
      </c>
      <c r="S8" s="113">
        <f t="shared" si="0"/>
        <v>0</v>
      </c>
      <c r="T8" s="64">
        <v>0</v>
      </c>
      <c r="U8" s="55">
        <v>0</v>
      </c>
      <c r="V8" s="55">
        <v>0</v>
      </c>
      <c r="W8" s="55">
        <v>0</v>
      </c>
      <c r="X8" s="8">
        <f t="shared" ref="X8:X10" si="2">SUM(O8:W8)</f>
        <v>0</v>
      </c>
      <c r="Y8" s="105">
        <v>0</v>
      </c>
      <c r="Z8" s="9">
        <v>0</v>
      </c>
      <c r="AA8" s="10">
        <f t="shared" ref="AA8:AA9" si="3">X8+Z8</f>
        <v>0</v>
      </c>
      <c r="AB8" s="56">
        <f>X8/X11</f>
        <v>0</v>
      </c>
      <c r="AC8" s="56">
        <f t="shared" si="1"/>
        <v>0</v>
      </c>
      <c r="AD8" s="56">
        <f t="shared" si="1"/>
        <v>0</v>
      </c>
    </row>
    <row r="9" spans="1:30" ht="15.75" thickBot="1">
      <c r="A9" s="82" t="s">
        <v>31</v>
      </c>
      <c r="B9" s="83" t="s">
        <v>30</v>
      </c>
      <c r="C9" s="76">
        <v>98.9</v>
      </c>
      <c r="D9" s="76"/>
      <c r="E9" s="76">
        <v>98.9</v>
      </c>
      <c r="F9" s="76"/>
      <c r="G9" s="76"/>
      <c r="H9" s="76"/>
      <c r="I9" s="76"/>
      <c r="J9" s="76"/>
      <c r="K9" s="76"/>
      <c r="L9" s="87"/>
      <c r="N9" s="50"/>
      <c r="O9" s="54">
        <f>SUMIFS($D$6:$D$76,$G$6:$G$76,N9)</f>
        <v>0</v>
      </c>
      <c r="P9" s="64"/>
      <c r="Q9" s="64">
        <v>0</v>
      </c>
      <c r="R9" s="64">
        <v>0</v>
      </c>
      <c r="S9" s="113">
        <f t="shared" si="0"/>
        <v>0</v>
      </c>
      <c r="T9" s="64">
        <v>0</v>
      </c>
      <c r="U9" s="55">
        <v>0</v>
      </c>
      <c r="V9" s="55">
        <v>0</v>
      </c>
      <c r="W9" s="55">
        <v>0</v>
      </c>
      <c r="X9" s="8">
        <f t="shared" si="2"/>
        <v>0</v>
      </c>
      <c r="Y9" s="105">
        <v>0</v>
      </c>
      <c r="Z9" s="9">
        <v>0</v>
      </c>
      <c r="AA9" s="10">
        <f t="shared" si="3"/>
        <v>0</v>
      </c>
      <c r="AB9" s="56">
        <f>X9/X11</f>
        <v>0</v>
      </c>
      <c r="AC9" s="56">
        <f t="shared" si="1"/>
        <v>0</v>
      </c>
      <c r="AD9" s="56">
        <f t="shared" si="1"/>
        <v>0</v>
      </c>
    </row>
    <row r="10" spans="1:30" ht="15.75" thickBot="1">
      <c r="A10" s="82" t="s">
        <v>32</v>
      </c>
      <c r="B10" s="83" t="s">
        <v>294</v>
      </c>
      <c r="C10" s="76">
        <v>14.1</v>
      </c>
      <c r="D10" s="76"/>
      <c r="E10" s="76"/>
      <c r="F10" s="76"/>
      <c r="G10" s="76"/>
      <c r="H10" s="76"/>
      <c r="I10" s="76"/>
      <c r="J10" s="76">
        <v>14.1</v>
      </c>
      <c r="K10" s="196"/>
      <c r="L10" s="87"/>
      <c r="M10" s="143"/>
      <c r="N10" s="51" t="s">
        <v>6</v>
      </c>
      <c r="O10" s="57">
        <f>SUMIFS($D$6:$D$76,$G$6:$G$76,N10)</f>
        <v>0</v>
      </c>
      <c r="P10" s="65">
        <v>0</v>
      </c>
      <c r="Q10" s="65">
        <v>0</v>
      </c>
      <c r="R10" s="65">
        <v>0</v>
      </c>
      <c r="S10" s="114">
        <v>0</v>
      </c>
      <c r="T10" s="65">
        <v>0</v>
      </c>
      <c r="U10" s="65">
        <v>0</v>
      </c>
      <c r="V10" s="65">
        <v>0</v>
      </c>
      <c r="W10" s="58">
        <f>SUMIFS($D$79:$D$120,$G$79:$G$120,N10)</f>
        <v>0</v>
      </c>
      <c r="X10" s="12">
        <f t="shared" si="2"/>
        <v>0</v>
      </c>
      <c r="Y10" s="58">
        <v>0</v>
      </c>
      <c r="Z10" s="58">
        <v>0</v>
      </c>
      <c r="AA10" s="13">
        <v>0</v>
      </c>
      <c r="AB10" s="12">
        <v>0</v>
      </c>
      <c r="AC10" s="12"/>
      <c r="AD10" s="12"/>
    </row>
    <row r="11" spans="1:30" ht="15.75" thickBot="1">
      <c r="A11" s="82" t="s">
        <v>34</v>
      </c>
      <c r="B11" s="83" t="s">
        <v>293</v>
      </c>
      <c r="C11" s="76">
        <v>6.7</v>
      </c>
      <c r="D11" s="76"/>
      <c r="E11" s="76"/>
      <c r="F11" s="76"/>
      <c r="G11" s="76"/>
      <c r="H11" s="76"/>
      <c r="I11" s="76"/>
      <c r="J11" s="76">
        <v>6.7</v>
      </c>
      <c r="K11" s="196"/>
      <c r="L11" s="87"/>
      <c r="M11" s="143"/>
      <c r="N11" s="14" t="s">
        <v>7</v>
      </c>
      <c r="O11" s="70">
        <f t="shared" ref="O11:AA11" si="4">SUM(O4:O10)</f>
        <v>1063.7</v>
      </c>
      <c r="P11" s="71">
        <f t="shared" si="4"/>
        <v>1430.5</v>
      </c>
      <c r="Q11" s="71">
        <f t="shared" si="4"/>
        <v>389.6</v>
      </c>
      <c r="R11" s="106">
        <f t="shared" si="4"/>
        <v>226.39999999999998</v>
      </c>
      <c r="S11" s="115">
        <f t="shared" si="4"/>
        <v>3110.1999999999994</v>
      </c>
      <c r="T11" s="66">
        <f t="shared" si="4"/>
        <v>16.100000000000001</v>
      </c>
      <c r="U11" s="66">
        <f t="shared" si="4"/>
        <v>170.2</v>
      </c>
      <c r="V11" s="66">
        <f t="shared" si="4"/>
        <v>376.7</v>
      </c>
      <c r="W11" s="66">
        <f t="shared" si="4"/>
        <v>485.1</v>
      </c>
      <c r="X11" s="111">
        <f t="shared" si="4"/>
        <v>4158.3</v>
      </c>
      <c r="Y11" s="17">
        <f t="shared" si="4"/>
        <v>167.7</v>
      </c>
      <c r="Z11" s="16">
        <f t="shared" si="4"/>
        <v>154.30000000000001</v>
      </c>
      <c r="AA11" s="66">
        <f t="shared" si="4"/>
        <v>4480.3</v>
      </c>
      <c r="AB11" s="137">
        <f>SUM(AB4:AB7)</f>
        <v>0.99999999999999989</v>
      </c>
      <c r="AC11" s="137">
        <f>SUM(AC4:AC10)</f>
        <v>1</v>
      </c>
      <c r="AD11" s="171">
        <f>SUM(AD4:AD10)</f>
        <v>0.99999999999999989</v>
      </c>
    </row>
    <row r="12" spans="1:30">
      <c r="A12" s="82" t="s">
        <v>35</v>
      </c>
      <c r="B12" s="83" t="s">
        <v>377</v>
      </c>
      <c r="C12" s="76">
        <v>13.3</v>
      </c>
      <c r="D12" s="76"/>
      <c r="E12" s="76">
        <v>13.3</v>
      </c>
      <c r="F12" s="76"/>
      <c r="G12" s="76"/>
      <c r="H12" s="76"/>
      <c r="I12" s="76"/>
      <c r="J12" s="76"/>
      <c r="K12" s="76"/>
      <c r="L12" s="87"/>
      <c r="T12" s="68"/>
      <c r="U12" s="68"/>
      <c r="V12" s="68"/>
      <c r="X12" s="67"/>
      <c r="Y12" s="67"/>
      <c r="Z12" s="68"/>
      <c r="AA12" s="59"/>
      <c r="AB12" s="52"/>
    </row>
    <row r="13" spans="1:30">
      <c r="A13" s="82" t="s">
        <v>36</v>
      </c>
      <c r="B13" s="83" t="s">
        <v>37</v>
      </c>
      <c r="C13" s="76">
        <v>1.5</v>
      </c>
      <c r="D13" s="76"/>
      <c r="E13" s="76">
        <v>1.5</v>
      </c>
      <c r="F13" s="76"/>
      <c r="G13" s="76"/>
      <c r="H13" s="76"/>
      <c r="I13" s="76"/>
      <c r="J13" s="76"/>
      <c r="K13" s="76"/>
      <c r="L13" s="87"/>
      <c r="T13" s="27"/>
      <c r="U13" s="27"/>
      <c r="V13" s="27"/>
      <c r="X13" s="34"/>
      <c r="Y13" s="34"/>
      <c r="Z13" s="27"/>
      <c r="AA13" s="52"/>
      <c r="AB13" s="59"/>
    </row>
    <row r="14" spans="1:30" ht="15.75" thickBot="1">
      <c r="A14" s="82" t="s">
        <v>38</v>
      </c>
      <c r="B14" s="83" t="s">
        <v>33</v>
      </c>
      <c r="C14" s="76">
        <v>2.2999999999999998</v>
      </c>
      <c r="D14" s="76"/>
      <c r="E14" s="76">
        <v>2.2999999999999998</v>
      </c>
      <c r="F14" s="76"/>
      <c r="G14" s="76"/>
      <c r="H14" s="76"/>
      <c r="I14" s="76"/>
      <c r="J14" s="76"/>
      <c r="K14" s="76"/>
      <c r="L14" s="87"/>
      <c r="T14" s="27"/>
      <c r="U14" s="27"/>
      <c r="V14" s="27"/>
      <c r="X14" s="69"/>
      <c r="Y14" s="69"/>
      <c r="Z14" s="27"/>
      <c r="AA14" s="52"/>
      <c r="AB14" s="52"/>
    </row>
    <row r="15" spans="1:30" ht="39.75" thickBot="1">
      <c r="A15" s="82" t="s">
        <v>39</v>
      </c>
      <c r="B15" s="83" t="s">
        <v>40</v>
      </c>
      <c r="C15" s="76">
        <v>14.8</v>
      </c>
      <c r="D15" s="76"/>
      <c r="E15" s="76"/>
      <c r="F15" s="76"/>
      <c r="G15" s="76"/>
      <c r="H15" s="76"/>
      <c r="I15" s="76"/>
      <c r="J15" s="76"/>
      <c r="K15" s="76">
        <v>14.8</v>
      </c>
      <c r="L15" s="87"/>
      <c r="N15" s="122"/>
      <c r="O15" s="123" t="s">
        <v>365</v>
      </c>
      <c r="P15" s="116" t="s">
        <v>361</v>
      </c>
      <c r="Q15" s="116" t="s">
        <v>362</v>
      </c>
      <c r="R15" s="117" t="s">
        <v>363</v>
      </c>
      <c r="S15" s="117" t="s">
        <v>364</v>
      </c>
      <c r="T15" s="118" t="s">
        <v>366</v>
      </c>
      <c r="U15" s="119" t="s">
        <v>2</v>
      </c>
      <c r="V15" s="20" t="s">
        <v>8</v>
      </c>
      <c r="Y15" s="27"/>
      <c r="Z15" s="27"/>
      <c r="AA15" s="52"/>
      <c r="AB15" s="52"/>
    </row>
    <row r="16" spans="1:30">
      <c r="A16" s="82" t="s">
        <v>41</v>
      </c>
      <c r="B16" s="83" t="s">
        <v>42</v>
      </c>
      <c r="C16" s="76">
        <v>20.5</v>
      </c>
      <c r="D16" s="76">
        <v>20.5</v>
      </c>
      <c r="E16" s="76"/>
      <c r="F16" s="76"/>
      <c r="G16" s="76"/>
      <c r="H16" s="76"/>
      <c r="I16" s="76"/>
      <c r="J16" s="76"/>
      <c r="K16" s="76"/>
      <c r="L16" s="87"/>
      <c r="N16" s="21" t="s">
        <v>9</v>
      </c>
      <c r="O16" s="60">
        <v>3110.2</v>
      </c>
      <c r="P16" s="126">
        <v>16.100000000000001</v>
      </c>
      <c r="Q16" s="126">
        <v>170.2</v>
      </c>
      <c r="R16" s="127">
        <v>376.7</v>
      </c>
      <c r="S16" s="126">
        <v>485.1</v>
      </c>
      <c r="T16" s="128">
        <v>0</v>
      </c>
      <c r="U16" s="59">
        <v>0</v>
      </c>
      <c r="V16" s="135">
        <f>SUM(O16:U16)</f>
        <v>4158.2999999999993</v>
      </c>
      <c r="W16" s="18"/>
      <c r="Y16" s="18"/>
      <c r="Z16" s="18"/>
      <c r="AA16" s="18"/>
    </row>
    <row r="17" spans="1:27">
      <c r="A17" s="82" t="s">
        <v>43</v>
      </c>
      <c r="B17" s="83" t="s">
        <v>44</v>
      </c>
      <c r="C17" s="76">
        <v>22.9</v>
      </c>
      <c r="D17" s="76"/>
      <c r="E17" s="76"/>
      <c r="F17" s="76"/>
      <c r="G17" s="76"/>
      <c r="H17" s="76"/>
      <c r="I17" s="76"/>
      <c r="J17" s="76"/>
      <c r="K17" s="76">
        <v>22.9</v>
      </c>
      <c r="L17" s="87"/>
      <c r="N17" s="21" t="s">
        <v>366</v>
      </c>
      <c r="O17" s="129">
        <v>0</v>
      </c>
      <c r="P17" s="129">
        <v>0</v>
      </c>
      <c r="Q17" s="129">
        <v>0</v>
      </c>
      <c r="R17" s="61">
        <v>0</v>
      </c>
      <c r="S17" s="61">
        <v>0</v>
      </c>
      <c r="T17" s="130">
        <v>167.7</v>
      </c>
      <c r="U17" s="134">
        <v>0</v>
      </c>
      <c r="V17" s="136">
        <f t="shared" ref="V17:V18" si="5">SUM(O17:U17)</f>
        <v>167.7</v>
      </c>
    </row>
    <row r="18" spans="1:27" ht="15.75" thickBot="1">
      <c r="A18" s="82" t="s">
        <v>45</v>
      </c>
      <c r="B18" s="83" t="s">
        <v>46</v>
      </c>
      <c r="C18" s="76">
        <v>3.8</v>
      </c>
      <c r="D18" s="76"/>
      <c r="E18" s="76"/>
      <c r="F18" s="76"/>
      <c r="G18" s="76"/>
      <c r="H18" s="76"/>
      <c r="I18" s="76"/>
      <c r="J18" s="76"/>
      <c r="K18" s="76"/>
      <c r="L18" s="87">
        <v>3.8</v>
      </c>
      <c r="N18" s="120" t="s">
        <v>2</v>
      </c>
      <c r="O18" s="125">
        <v>0</v>
      </c>
      <c r="P18" s="131">
        <v>0</v>
      </c>
      <c r="Q18" s="131">
        <v>0</v>
      </c>
      <c r="R18" s="131">
        <v>0</v>
      </c>
      <c r="S18" s="132">
        <v>0</v>
      </c>
      <c r="T18" s="133">
        <v>0</v>
      </c>
      <c r="U18" s="124">
        <v>154.30000000000001</v>
      </c>
      <c r="V18" s="23">
        <f t="shared" si="5"/>
        <v>154.30000000000001</v>
      </c>
    </row>
    <row r="19" spans="1:27" ht="15.75" thickBot="1">
      <c r="A19" s="82" t="s">
        <v>47</v>
      </c>
      <c r="B19" s="83" t="s">
        <v>37</v>
      </c>
      <c r="C19" s="76">
        <v>5</v>
      </c>
      <c r="D19" s="76"/>
      <c r="E19" s="76"/>
      <c r="F19" s="76"/>
      <c r="G19" s="76"/>
      <c r="H19" s="76"/>
      <c r="I19" s="76"/>
      <c r="J19" s="76">
        <v>5</v>
      </c>
      <c r="K19" s="196"/>
      <c r="L19" s="87"/>
      <c r="M19" s="143"/>
      <c r="N19" s="108" t="s">
        <v>10</v>
      </c>
      <c r="O19" s="109">
        <f>SUM(O15:O16)</f>
        <v>3110.2</v>
      </c>
      <c r="P19" s="138">
        <f>SUM(P15:P16)</f>
        <v>16.100000000000001</v>
      </c>
      <c r="Q19" s="138">
        <f>SUM(Q15:Q16)</f>
        <v>170.2</v>
      </c>
      <c r="R19" s="15">
        <f>SUM(R15:R17)</f>
        <v>376.7</v>
      </c>
      <c r="S19" s="15">
        <f t="shared" ref="S19:T19" si="6">SUM(S15:S17)</f>
        <v>485.1</v>
      </c>
      <c r="T19" s="15">
        <f t="shared" si="6"/>
        <v>167.7</v>
      </c>
      <c r="U19" s="110">
        <f>SUM(U15:U18)</f>
        <v>154.30000000000001</v>
      </c>
      <c r="V19" s="24">
        <f>SUM(V16:V18)</f>
        <v>4480.2999999999993</v>
      </c>
    </row>
    <row r="20" spans="1:27">
      <c r="A20" s="82" t="s">
        <v>48</v>
      </c>
      <c r="B20" s="83" t="s">
        <v>295</v>
      </c>
      <c r="C20" s="76">
        <v>1.4</v>
      </c>
      <c r="D20" s="76"/>
      <c r="E20" s="76"/>
      <c r="F20" s="76"/>
      <c r="G20" s="76"/>
      <c r="H20" s="76"/>
      <c r="I20" s="76"/>
      <c r="J20" s="76">
        <v>1.4</v>
      </c>
      <c r="K20" s="196"/>
      <c r="L20" s="87"/>
      <c r="M20" s="143"/>
    </row>
    <row r="21" spans="1:27">
      <c r="A21" s="82" t="s">
        <v>49</v>
      </c>
      <c r="B21" s="83" t="s">
        <v>50</v>
      </c>
      <c r="C21" s="76">
        <v>37.200000000000003</v>
      </c>
      <c r="D21" s="76"/>
      <c r="E21" s="76"/>
      <c r="F21" s="76"/>
      <c r="G21" s="76"/>
      <c r="H21" s="76"/>
      <c r="I21" s="76"/>
      <c r="J21" s="76"/>
      <c r="K21" s="76"/>
      <c r="L21" s="87">
        <v>37.200000000000003</v>
      </c>
      <c r="U21" s="18"/>
    </row>
    <row r="22" spans="1:27">
      <c r="A22" s="82" t="s">
        <v>51</v>
      </c>
      <c r="B22" s="83" t="s">
        <v>50</v>
      </c>
      <c r="C22" s="76">
        <v>18.100000000000001</v>
      </c>
      <c r="D22" s="76"/>
      <c r="E22" s="76"/>
      <c r="F22" s="76"/>
      <c r="G22" s="76"/>
      <c r="H22" s="76"/>
      <c r="I22" s="76"/>
      <c r="J22" s="76"/>
      <c r="K22" s="76"/>
      <c r="L22" s="87">
        <v>18.100000000000001</v>
      </c>
    </row>
    <row r="23" spans="1:27">
      <c r="A23" s="82" t="s">
        <v>296</v>
      </c>
      <c r="B23" s="83" t="s">
        <v>37</v>
      </c>
      <c r="C23" s="76">
        <v>1.7</v>
      </c>
      <c r="D23" s="76"/>
      <c r="E23" s="76"/>
      <c r="F23" s="76"/>
      <c r="G23" s="76"/>
      <c r="H23" s="76"/>
      <c r="I23" s="76"/>
      <c r="J23" s="76">
        <v>1.7</v>
      </c>
      <c r="K23" s="196"/>
      <c r="L23" s="87"/>
      <c r="M23" s="143"/>
    </row>
    <row r="24" spans="1:27">
      <c r="A24" s="82" t="s">
        <v>297</v>
      </c>
      <c r="B24" s="83" t="s">
        <v>37</v>
      </c>
      <c r="C24" s="76">
        <v>1.6</v>
      </c>
      <c r="D24" s="76"/>
      <c r="E24" s="76"/>
      <c r="F24" s="76"/>
      <c r="G24" s="76"/>
      <c r="H24" s="76"/>
      <c r="I24" s="76"/>
      <c r="J24" s="76">
        <v>1.6</v>
      </c>
      <c r="K24" s="196"/>
      <c r="L24" s="87"/>
      <c r="M24" s="143"/>
    </row>
    <row r="25" spans="1:27">
      <c r="A25" s="82" t="s">
        <v>298</v>
      </c>
      <c r="B25" s="83" t="s">
        <v>37</v>
      </c>
      <c r="C25" s="76">
        <v>1.7</v>
      </c>
      <c r="D25" s="76"/>
      <c r="E25" s="76"/>
      <c r="F25" s="76"/>
      <c r="G25" s="76"/>
      <c r="H25" s="76"/>
      <c r="I25" s="76"/>
      <c r="J25" s="76">
        <v>1.7</v>
      </c>
      <c r="K25" s="196"/>
      <c r="L25" s="87"/>
      <c r="M25" s="143"/>
    </row>
    <row r="26" spans="1:27">
      <c r="A26" s="82" t="s">
        <v>299</v>
      </c>
      <c r="B26" s="83" t="s">
        <v>37</v>
      </c>
      <c r="C26" s="76">
        <v>2</v>
      </c>
      <c r="D26" s="76"/>
      <c r="E26" s="76"/>
      <c r="F26" s="76"/>
      <c r="G26" s="76"/>
      <c r="H26" s="76"/>
      <c r="I26" s="76"/>
      <c r="J26" s="76">
        <v>2</v>
      </c>
      <c r="K26" s="196"/>
      <c r="L26" s="87"/>
      <c r="M26" s="143"/>
    </row>
    <row r="27" spans="1:27">
      <c r="A27" s="82" t="s">
        <v>300</v>
      </c>
      <c r="B27" s="83" t="s">
        <v>37</v>
      </c>
      <c r="C27" s="76">
        <v>1.2</v>
      </c>
      <c r="D27" s="76"/>
      <c r="E27" s="76"/>
      <c r="F27" s="76"/>
      <c r="G27" s="76"/>
      <c r="H27" s="76"/>
      <c r="I27" s="76"/>
      <c r="J27" s="76">
        <v>1.2</v>
      </c>
      <c r="K27" s="196"/>
      <c r="L27" s="87"/>
      <c r="M27" s="143"/>
    </row>
    <row r="28" spans="1:27">
      <c r="A28" s="82" t="s">
        <v>52</v>
      </c>
      <c r="B28" s="83" t="s">
        <v>53</v>
      </c>
      <c r="C28" s="76">
        <v>10.1</v>
      </c>
      <c r="D28" s="76"/>
      <c r="E28" s="76">
        <v>10.1</v>
      </c>
      <c r="F28" s="76"/>
      <c r="G28" s="76"/>
      <c r="H28" s="76"/>
      <c r="I28" s="76"/>
      <c r="J28" s="76"/>
      <c r="K28" s="196"/>
      <c r="L28" s="8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6"/>
    </row>
    <row r="29" spans="1:27">
      <c r="A29" s="82" t="s">
        <v>54</v>
      </c>
      <c r="B29" s="83" t="s">
        <v>53</v>
      </c>
      <c r="C29" s="76">
        <v>10.3</v>
      </c>
      <c r="D29" s="76"/>
      <c r="E29" s="76">
        <v>10.3</v>
      </c>
      <c r="F29" s="76"/>
      <c r="G29" s="76"/>
      <c r="H29" s="76"/>
      <c r="I29" s="76"/>
      <c r="J29" s="76"/>
      <c r="K29" s="76"/>
      <c r="L29" s="8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27"/>
    </row>
    <row r="30" spans="1:27">
      <c r="A30" s="82" t="s">
        <v>301</v>
      </c>
      <c r="B30" s="83" t="s">
        <v>302</v>
      </c>
      <c r="C30" s="76">
        <v>0.5</v>
      </c>
      <c r="D30" s="76"/>
      <c r="E30" s="76">
        <v>0.5</v>
      </c>
      <c r="F30" s="76"/>
      <c r="G30" s="76"/>
      <c r="H30" s="76"/>
      <c r="I30" s="76"/>
      <c r="J30" s="76"/>
      <c r="K30" s="76"/>
      <c r="L30" s="87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27"/>
    </row>
    <row r="31" spans="1:27">
      <c r="A31" s="82" t="s">
        <v>55</v>
      </c>
      <c r="B31" s="83" t="s">
        <v>53</v>
      </c>
      <c r="C31" s="76">
        <v>10.1</v>
      </c>
      <c r="D31" s="76"/>
      <c r="E31" s="76">
        <v>10.1</v>
      </c>
      <c r="F31" s="76"/>
      <c r="G31" s="76"/>
      <c r="H31" s="76"/>
      <c r="I31" s="76"/>
      <c r="J31" s="76"/>
      <c r="K31" s="76"/>
      <c r="L31" s="87"/>
      <c r="O31" s="4"/>
      <c r="P31" s="4"/>
      <c r="Q31" s="4"/>
      <c r="R31" s="4"/>
      <c r="S31" s="4"/>
      <c r="T31" s="4"/>
      <c r="U31" s="4"/>
      <c r="V31" s="4"/>
      <c r="W31" s="4"/>
      <c r="X31" s="28"/>
      <c r="Y31" s="28"/>
      <c r="Z31" s="28"/>
      <c r="AA31" s="29"/>
    </row>
    <row r="32" spans="1:27">
      <c r="A32" s="82" t="s">
        <v>303</v>
      </c>
      <c r="B32" s="83" t="s">
        <v>302</v>
      </c>
      <c r="C32" s="76">
        <v>0.5</v>
      </c>
      <c r="D32" s="76"/>
      <c r="E32" s="76">
        <v>0.5</v>
      </c>
      <c r="F32" s="76"/>
      <c r="G32" s="76"/>
      <c r="H32" s="76"/>
      <c r="I32" s="76"/>
      <c r="J32" s="76"/>
      <c r="K32" s="76"/>
      <c r="L32" s="87"/>
      <c r="O32" s="4"/>
      <c r="P32" s="4"/>
      <c r="Q32" s="4"/>
      <c r="R32" s="4"/>
      <c r="S32" s="4"/>
      <c r="T32" s="4"/>
      <c r="U32" s="4"/>
      <c r="V32" s="4"/>
      <c r="W32" s="4"/>
      <c r="X32" s="28"/>
      <c r="Y32" s="28"/>
      <c r="Z32" s="28"/>
      <c r="AA32" s="29"/>
    </row>
    <row r="33" spans="1:27">
      <c r="A33" s="82" t="s">
        <v>56</v>
      </c>
      <c r="B33" s="83" t="s">
        <v>53</v>
      </c>
      <c r="C33" s="76">
        <v>10.199999999999999</v>
      </c>
      <c r="D33" s="76"/>
      <c r="E33" s="76">
        <v>10.199999999999999</v>
      </c>
      <c r="F33" s="76"/>
      <c r="G33" s="76"/>
      <c r="H33" s="76"/>
      <c r="I33" s="76"/>
      <c r="J33" s="76"/>
      <c r="K33" s="76"/>
      <c r="L33" s="87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27"/>
    </row>
    <row r="34" spans="1:27">
      <c r="A34" s="82" t="s">
        <v>304</v>
      </c>
      <c r="B34" s="83" t="s">
        <v>302</v>
      </c>
      <c r="C34" s="76">
        <v>0.5</v>
      </c>
      <c r="D34" s="76"/>
      <c r="E34" s="76">
        <v>0.5</v>
      </c>
      <c r="F34" s="76"/>
      <c r="G34" s="76"/>
      <c r="H34" s="76"/>
      <c r="I34" s="76"/>
      <c r="J34" s="76"/>
      <c r="K34" s="76"/>
      <c r="L34" s="87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27"/>
    </row>
    <row r="35" spans="1:27">
      <c r="A35" s="82" t="s">
        <v>57</v>
      </c>
      <c r="B35" s="83" t="s">
        <v>58</v>
      </c>
      <c r="C35" s="76">
        <v>36.4</v>
      </c>
      <c r="D35" s="76"/>
      <c r="E35" s="76">
        <v>36.4</v>
      </c>
      <c r="F35" s="76"/>
      <c r="G35" s="76"/>
      <c r="H35" s="76"/>
      <c r="I35" s="76"/>
      <c r="J35" s="76"/>
      <c r="K35" s="76"/>
      <c r="L35" s="87"/>
      <c r="O35" s="29"/>
      <c r="P35" s="29"/>
      <c r="Q35" s="29"/>
      <c r="R35" s="29"/>
      <c r="S35" s="29"/>
      <c r="T35" s="29"/>
      <c r="U35" s="29"/>
      <c r="V35" s="29"/>
      <c r="W35" s="29"/>
      <c r="X35" s="27"/>
      <c r="Y35" s="27"/>
      <c r="Z35" s="27"/>
      <c r="AA35" s="27"/>
    </row>
    <row r="36" spans="1:27">
      <c r="A36" s="82" t="s">
        <v>59</v>
      </c>
      <c r="B36" s="83" t="s">
        <v>60</v>
      </c>
      <c r="C36" s="76">
        <v>10.199999999999999</v>
      </c>
      <c r="D36" s="76"/>
      <c r="E36" s="76">
        <v>10.199999999999999</v>
      </c>
      <c r="F36" s="76"/>
      <c r="G36" s="76"/>
      <c r="H36" s="76"/>
      <c r="I36" s="76"/>
      <c r="J36" s="76"/>
      <c r="K36" s="76"/>
      <c r="L36" s="87"/>
    </row>
    <row r="37" spans="1:27">
      <c r="A37" s="82" t="s">
        <v>61</v>
      </c>
      <c r="B37" s="83" t="s">
        <v>62</v>
      </c>
      <c r="C37" s="76">
        <v>9.8000000000000007</v>
      </c>
      <c r="D37" s="76"/>
      <c r="E37" s="76">
        <v>9.8000000000000007</v>
      </c>
      <c r="F37" s="76"/>
      <c r="G37" s="76"/>
      <c r="H37" s="76"/>
      <c r="I37" s="76"/>
      <c r="J37" s="76"/>
      <c r="K37" s="76"/>
      <c r="L37" s="87"/>
      <c r="O37" s="30"/>
      <c r="P37" s="30"/>
      <c r="Q37" s="30"/>
      <c r="R37" s="30"/>
      <c r="S37" s="30"/>
      <c r="T37" s="30"/>
      <c r="U37" s="30"/>
      <c r="V37" s="30"/>
    </row>
    <row r="38" spans="1:27">
      <c r="A38" s="82" t="s">
        <v>63</v>
      </c>
      <c r="B38" s="83" t="s">
        <v>62</v>
      </c>
      <c r="C38" s="76">
        <v>9.9</v>
      </c>
      <c r="D38" s="76"/>
      <c r="E38" s="76">
        <v>9.9</v>
      </c>
      <c r="F38" s="76"/>
      <c r="G38" s="76"/>
      <c r="H38" s="76"/>
      <c r="I38" s="76"/>
      <c r="J38" s="76"/>
      <c r="K38" s="76"/>
      <c r="L38" s="87"/>
    </row>
    <row r="39" spans="1:27">
      <c r="A39" s="82" t="s">
        <v>64</v>
      </c>
      <c r="B39" s="83" t="s">
        <v>62</v>
      </c>
      <c r="C39" s="76">
        <v>9.6999999999999993</v>
      </c>
      <c r="D39" s="76"/>
      <c r="E39" s="76">
        <v>9.6999999999999993</v>
      </c>
      <c r="F39" s="76"/>
      <c r="G39" s="76"/>
      <c r="H39" s="76"/>
      <c r="I39" s="76"/>
      <c r="J39" s="76"/>
      <c r="K39" s="76"/>
      <c r="L39" s="87"/>
    </row>
    <row r="40" spans="1:27">
      <c r="A40" s="82" t="s">
        <v>65</v>
      </c>
      <c r="B40" s="83" t="s">
        <v>62</v>
      </c>
      <c r="C40" s="76">
        <v>18</v>
      </c>
      <c r="D40" s="76"/>
      <c r="E40" s="76">
        <v>18</v>
      </c>
      <c r="F40" s="76"/>
      <c r="G40" s="76"/>
      <c r="H40" s="76"/>
      <c r="I40" s="76"/>
      <c r="J40" s="76"/>
      <c r="K40" s="76"/>
      <c r="L40" s="87"/>
      <c r="O40" s="31"/>
      <c r="P40" s="31"/>
      <c r="Q40" s="31"/>
      <c r="R40" s="31"/>
      <c r="S40" s="31"/>
      <c r="T40" s="31"/>
      <c r="U40" s="31"/>
      <c r="V40" s="31"/>
      <c r="W40" s="31"/>
    </row>
    <row r="41" spans="1:27">
      <c r="A41" s="82" t="s">
        <v>305</v>
      </c>
      <c r="B41" s="83" t="s">
        <v>302</v>
      </c>
      <c r="C41" s="76">
        <v>0.6</v>
      </c>
      <c r="D41" s="76"/>
      <c r="E41" s="76">
        <v>0.6</v>
      </c>
      <c r="F41" s="76"/>
      <c r="G41" s="76"/>
      <c r="H41" s="76"/>
      <c r="I41" s="76"/>
      <c r="J41" s="76"/>
      <c r="K41" s="76"/>
      <c r="L41" s="87"/>
      <c r="O41" s="31"/>
      <c r="P41" s="31"/>
      <c r="Q41" s="31"/>
      <c r="R41" s="31"/>
      <c r="S41" s="31"/>
      <c r="T41" s="31"/>
      <c r="U41" s="31"/>
      <c r="V41" s="31"/>
      <c r="W41" s="31"/>
    </row>
    <row r="42" spans="1:27">
      <c r="A42" s="82" t="s">
        <v>306</v>
      </c>
      <c r="B42" s="83" t="s">
        <v>302</v>
      </c>
      <c r="C42" s="76">
        <v>0.5</v>
      </c>
      <c r="D42" s="76"/>
      <c r="E42" s="76">
        <v>0.5</v>
      </c>
      <c r="F42" s="76"/>
      <c r="G42" s="76"/>
      <c r="H42" s="76"/>
      <c r="I42" s="76"/>
      <c r="J42" s="76"/>
      <c r="K42" s="76"/>
      <c r="L42" s="87"/>
      <c r="O42" s="31"/>
      <c r="P42" s="31"/>
      <c r="Q42" s="31"/>
      <c r="R42" s="31"/>
      <c r="S42" s="31"/>
      <c r="T42" s="31"/>
      <c r="U42" s="31"/>
      <c r="V42" s="31"/>
      <c r="W42" s="31"/>
    </row>
    <row r="43" spans="1:27">
      <c r="A43" s="82" t="s">
        <v>66</v>
      </c>
      <c r="B43" s="83" t="s">
        <v>67</v>
      </c>
      <c r="C43" s="76">
        <v>9.5</v>
      </c>
      <c r="D43" s="76"/>
      <c r="E43" s="76">
        <v>9.5</v>
      </c>
      <c r="F43" s="76"/>
      <c r="G43" s="76"/>
      <c r="H43" s="76"/>
      <c r="I43" s="76"/>
      <c r="J43" s="76"/>
      <c r="K43" s="76"/>
      <c r="L43" s="87"/>
    </row>
    <row r="44" spans="1:27">
      <c r="A44" s="82" t="s">
        <v>68</v>
      </c>
      <c r="B44" s="83" t="s">
        <v>67</v>
      </c>
      <c r="C44" s="76">
        <v>9.6</v>
      </c>
      <c r="D44" s="76"/>
      <c r="E44" s="76">
        <v>9.6</v>
      </c>
      <c r="F44" s="76"/>
      <c r="G44" s="76"/>
      <c r="H44" s="76"/>
      <c r="I44" s="76"/>
      <c r="J44" s="76"/>
      <c r="K44" s="76"/>
      <c r="L44" s="87"/>
      <c r="O44" s="31"/>
      <c r="P44" s="31"/>
      <c r="Q44" s="31"/>
      <c r="R44" s="31"/>
      <c r="S44" s="31"/>
      <c r="T44" s="31"/>
      <c r="U44" s="31"/>
      <c r="V44" s="31"/>
    </row>
    <row r="45" spans="1:27">
      <c r="A45" s="82" t="s">
        <v>69</v>
      </c>
      <c r="B45" s="83" t="s">
        <v>67</v>
      </c>
      <c r="C45" s="76">
        <v>9.3000000000000007</v>
      </c>
      <c r="D45" s="76"/>
      <c r="E45" s="76">
        <v>9.3000000000000007</v>
      </c>
      <c r="F45" s="76"/>
      <c r="G45" s="76"/>
      <c r="H45" s="76"/>
      <c r="I45" s="76"/>
      <c r="J45" s="76"/>
      <c r="K45" s="76"/>
      <c r="L45" s="87"/>
      <c r="O45" s="31"/>
      <c r="P45" s="31"/>
      <c r="Q45" s="31"/>
      <c r="R45" s="31"/>
      <c r="S45" s="31"/>
      <c r="T45" s="31"/>
      <c r="U45" s="31"/>
      <c r="V45" s="31"/>
      <c r="W45" s="32"/>
    </row>
    <row r="46" spans="1:27">
      <c r="A46" s="82" t="s">
        <v>307</v>
      </c>
      <c r="B46" s="83" t="s">
        <v>302</v>
      </c>
      <c r="C46" s="76">
        <v>0.8</v>
      </c>
      <c r="D46" s="76"/>
      <c r="E46" s="76">
        <v>0.8</v>
      </c>
      <c r="F46" s="76"/>
      <c r="G46" s="76"/>
      <c r="H46" s="76"/>
      <c r="I46" s="76"/>
      <c r="J46" s="76"/>
      <c r="K46" s="76"/>
      <c r="L46" s="87"/>
      <c r="O46" s="31"/>
      <c r="P46" s="31"/>
      <c r="Q46" s="31"/>
      <c r="R46" s="31"/>
      <c r="S46" s="31"/>
      <c r="T46" s="31"/>
      <c r="U46" s="31"/>
      <c r="V46" s="31"/>
      <c r="W46" s="32"/>
    </row>
    <row r="47" spans="1:27">
      <c r="A47" s="82" t="s">
        <v>70</v>
      </c>
      <c r="B47" s="83" t="s">
        <v>62</v>
      </c>
      <c r="C47" s="76">
        <v>9.5</v>
      </c>
      <c r="D47" s="76"/>
      <c r="E47" s="76">
        <v>9.5</v>
      </c>
      <c r="F47" s="76"/>
      <c r="G47" s="76"/>
      <c r="H47" s="76"/>
      <c r="I47" s="76"/>
      <c r="J47" s="76"/>
      <c r="K47" s="76"/>
      <c r="L47" s="87"/>
      <c r="O47" s="31"/>
      <c r="P47" s="31"/>
      <c r="Q47" s="31"/>
      <c r="R47" s="31"/>
      <c r="S47" s="31"/>
      <c r="T47" s="31"/>
      <c r="U47" s="31"/>
      <c r="V47" s="31"/>
      <c r="W47" s="32"/>
    </row>
    <row r="48" spans="1:27">
      <c r="A48" s="82" t="s">
        <v>308</v>
      </c>
      <c r="B48" s="83" t="s">
        <v>302</v>
      </c>
      <c r="C48" s="76">
        <v>0.7</v>
      </c>
      <c r="D48" s="76"/>
      <c r="E48" s="76">
        <v>0.7</v>
      </c>
      <c r="F48" s="76"/>
      <c r="G48" s="76"/>
      <c r="H48" s="76"/>
      <c r="I48" s="76"/>
      <c r="J48" s="76"/>
      <c r="K48" s="76"/>
      <c r="L48" s="87"/>
      <c r="O48" s="31"/>
      <c r="P48" s="31"/>
      <c r="Q48" s="31"/>
      <c r="R48" s="31"/>
      <c r="S48" s="31"/>
      <c r="T48" s="31"/>
      <c r="U48" s="31"/>
      <c r="V48" s="31"/>
      <c r="W48" s="32"/>
    </row>
    <row r="49" spans="1:12">
      <c r="A49" s="82" t="s">
        <v>71</v>
      </c>
      <c r="B49" s="83" t="s">
        <v>62</v>
      </c>
      <c r="C49" s="76">
        <v>9.8000000000000007</v>
      </c>
      <c r="D49" s="76"/>
      <c r="E49" s="76">
        <v>9.8000000000000007</v>
      </c>
      <c r="F49" s="76"/>
      <c r="G49" s="76"/>
      <c r="H49" s="76"/>
      <c r="I49" s="76"/>
      <c r="J49" s="76"/>
      <c r="K49" s="76"/>
      <c r="L49" s="87"/>
    </row>
    <row r="50" spans="1:12">
      <c r="A50" s="82" t="s">
        <v>72</v>
      </c>
      <c r="B50" s="83" t="s">
        <v>62</v>
      </c>
      <c r="C50" s="76">
        <v>9.9</v>
      </c>
      <c r="D50" s="76"/>
      <c r="E50" s="76">
        <v>9.9</v>
      </c>
      <c r="F50" s="76"/>
      <c r="G50" s="76"/>
      <c r="H50" s="76"/>
      <c r="I50" s="76"/>
      <c r="J50" s="76"/>
      <c r="K50" s="76"/>
      <c r="L50" s="87"/>
    </row>
    <row r="51" spans="1:12">
      <c r="A51" s="82" t="s">
        <v>309</v>
      </c>
      <c r="B51" s="83" t="s">
        <v>302</v>
      </c>
      <c r="C51" s="76">
        <v>0.7</v>
      </c>
      <c r="D51" s="76"/>
      <c r="E51" s="76">
        <v>0.7</v>
      </c>
      <c r="F51" s="76"/>
      <c r="G51" s="76"/>
      <c r="H51" s="76"/>
      <c r="I51" s="76"/>
      <c r="J51" s="76"/>
      <c r="K51" s="76"/>
      <c r="L51" s="87"/>
    </row>
    <row r="52" spans="1:12">
      <c r="A52" s="82" t="s">
        <v>73</v>
      </c>
      <c r="B52" s="83" t="s">
        <v>62</v>
      </c>
      <c r="C52" s="76">
        <v>9.8000000000000007</v>
      </c>
      <c r="D52" s="76"/>
      <c r="E52" s="76">
        <v>9.8000000000000007</v>
      </c>
      <c r="F52" s="76"/>
      <c r="G52" s="76"/>
      <c r="H52" s="76"/>
      <c r="I52" s="76"/>
      <c r="J52" s="76"/>
      <c r="K52" s="76"/>
      <c r="L52" s="87"/>
    </row>
    <row r="53" spans="1:12">
      <c r="A53" s="82" t="s">
        <v>74</v>
      </c>
      <c r="B53" s="83" t="s">
        <v>62</v>
      </c>
      <c r="C53" s="76">
        <v>7.7</v>
      </c>
      <c r="D53" s="76"/>
      <c r="E53" s="76">
        <v>7.7</v>
      </c>
      <c r="F53" s="76"/>
      <c r="G53" s="76"/>
      <c r="H53" s="76"/>
      <c r="I53" s="76"/>
      <c r="J53" s="76"/>
      <c r="K53" s="76"/>
      <c r="L53" s="87"/>
    </row>
    <row r="54" spans="1:12">
      <c r="A54" s="82" t="s">
        <v>75</v>
      </c>
      <c r="B54" s="83" t="s">
        <v>62</v>
      </c>
      <c r="C54" s="76">
        <v>7.6</v>
      </c>
      <c r="D54" s="76"/>
      <c r="E54" s="76">
        <v>7.6</v>
      </c>
      <c r="F54" s="76"/>
      <c r="G54" s="76"/>
      <c r="H54" s="76"/>
      <c r="I54" s="76"/>
      <c r="J54" s="76"/>
      <c r="K54" s="76"/>
      <c r="L54" s="87"/>
    </row>
    <row r="55" spans="1:12">
      <c r="A55" s="82" t="s">
        <v>310</v>
      </c>
      <c r="B55" s="83" t="s">
        <v>302</v>
      </c>
      <c r="C55" s="76">
        <v>0.8</v>
      </c>
      <c r="D55" s="76"/>
      <c r="E55" s="76">
        <v>0.8</v>
      </c>
      <c r="F55" s="76"/>
      <c r="G55" s="76"/>
      <c r="H55" s="76"/>
      <c r="I55" s="76"/>
      <c r="J55" s="76"/>
      <c r="K55" s="76"/>
      <c r="L55" s="87"/>
    </row>
    <row r="56" spans="1:12">
      <c r="A56" s="82" t="s">
        <v>76</v>
      </c>
      <c r="B56" s="83" t="s">
        <v>62</v>
      </c>
      <c r="C56" s="76">
        <v>19</v>
      </c>
      <c r="D56" s="76"/>
      <c r="E56" s="76">
        <v>19</v>
      </c>
      <c r="F56" s="76"/>
      <c r="G56" s="76"/>
      <c r="H56" s="76"/>
      <c r="I56" s="76"/>
      <c r="J56" s="76"/>
      <c r="K56" s="76"/>
      <c r="L56" s="87"/>
    </row>
    <row r="57" spans="1:12">
      <c r="A57" s="82" t="s">
        <v>311</v>
      </c>
      <c r="B57" s="83" t="s">
        <v>302</v>
      </c>
      <c r="C57" s="76">
        <v>0.5</v>
      </c>
      <c r="D57" s="76"/>
      <c r="E57" s="76">
        <v>0.5</v>
      </c>
      <c r="F57" s="76"/>
      <c r="G57" s="76"/>
      <c r="H57" s="76"/>
      <c r="I57" s="76"/>
      <c r="J57" s="76"/>
      <c r="K57" s="76"/>
      <c r="L57" s="87"/>
    </row>
    <row r="58" spans="1:12">
      <c r="A58" s="82" t="s">
        <v>312</v>
      </c>
      <c r="B58" s="83" t="s">
        <v>313</v>
      </c>
      <c r="C58" s="76">
        <v>1.6</v>
      </c>
      <c r="D58" s="76"/>
      <c r="E58" s="76"/>
      <c r="F58" s="76"/>
      <c r="G58" s="76"/>
      <c r="H58" s="76"/>
      <c r="I58" s="76"/>
      <c r="J58" s="76"/>
      <c r="K58" s="76"/>
      <c r="L58" s="87">
        <v>1.6</v>
      </c>
    </row>
    <row r="59" spans="1:12">
      <c r="A59" s="82" t="s">
        <v>77</v>
      </c>
      <c r="B59" s="83" t="s">
        <v>78</v>
      </c>
      <c r="C59" s="76">
        <v>8.6999999999999993</v>
      </c>
      <c r="D59" s="76"/>
      <c r="E59" s="76">
        <v>8.6999999999999993</v>
      </c>
      <c r="F59" s="76"/>
      <c r="G59" s="76"/>
      <c r="H59" s="76"/>
      <c r="I59" s="76"/>
      <c r="J59" s="76"/>
      <c r="K59" s="76"/>
      <c r="L59" s="87"/>
    </row>
    <row r="60" spans="1:12">
      <c r="A60" s="82" t="s">
        <v>79</v>
      </c>
      <c r="B60" s="83" t="s">
        <v>80</v>
      </c>
      <c r="C60" s="76">
        <v>10</v>
      </c>
      <c r="D60" s="76"/>
      <c r="E60" s="76">
        <v>10</v>
      </c>
      <c r="F60" s="76"/>
      <c r="G60" s="76"/>
      <c r="H60" s="76"/>
      <c r="I60" s="76"/>
      <c r="J60" s="76"/>
      <c r="K60" s="76"/>
      <c r="L60" s="87"/>
    </row>
    <row r="61" spans="1:12">
      <c r="A61" s="82" t="s">
        <v>81</v>
      </c>
      <c r="B61" s="83" t="s">
        <v>82</v>
      </c>
      <c r="C61" s="76">
        <v>9.1</v>
      </c>
      <c r="D61" s="76"/>
      <c r="E61" s="76">
        <v>9.1</v>
      </c>
      <c r="F61" s="76"/>
      <c r="G61" s="76"/>
      <c r="H61" s="76"/>
      <c r="I61" s="76"/>
      <c r="J61" s="76"/>
      <c r="K61" s="76"/>
      <c r="L61" s="87"/>
    </row>
    <row r="62" spans="1:12">
      <c r="A62" s="82" t="s">
        <v>83</v>
      </c>
      <c r="B62" s="83" t="s">
        <v>82</v>
      </c>
      <c r="C62" s="76">
        <v>9.4</v>
      </c>
      <c r="D62" s="76"/>
      <c r="E62" s="76">
        <v>9.4</v>
      </c>
      <c r="F62" s="76"/>
      <c r="G62" s="76"/>
      <c r="H62" s="76"/>
      <c r="I62" s="76"/>
      <c r="J62" s="76"/>
      <c r="K62" s="76"/>
      <c r="L62" s="87"/>
    </row>
    <row r="63" spans="1:12">
      <c r="A63" s="82" t="s">
        <v>84</v>
      </c>
      <c r="B63" s="83" t="s">
        <v>82</v>
      </c>
      <c r="C63" s="76">
        <v>10.5</v>
      </c>
      <c r="D63" s="76"/>
      <c r="E63" s="76">
        <v>10.5</v>
      </c>
      <c r="F63" s="76"/>
      <c r="G63" s="76"/>
      <c r="H63" s="76"/>
      <c r="I63" s="76"/>
      <c r="J63" s="76"/>
      <c r="K63" s="76"/>
      <c r="L63" s="87"/>
    </row>
    <row r="64" spans="1:12">
      <c r="A64" s="82" t="s">
        <v>85</v>
      </c>
      <c r="B64" s="83" t="s">
        <v>86</v>
      </c>
      <c r="C64" s="76">
        <v>10</v>
      </c>
      <c r="D64" s="76"/>
      <c r="E64" s="76">
        <v>10</v>
      </c>
      <c r="F64" s="76"/>
      <c r="G64" s="76"/>
      <c r="H64" s="76"/>
      <c r="I64" s="76"/>
      <c r="J64" s="76"/>
      <c r="K64" s="76"/>
      <c r="L64" s="87"/>
    </row>
    <row r="65" spans="1:12">
      <c r="A65" s="82" t="s">
        <v>314</v>
      </c>
      <c r="B65" s="83" t="s">
        <v>302</v>
      </c>
      <c r="C65" s="76">
        <v>0.5</v>
      </c>
      <c r="D65" s="76"/>
      <c r="E65" s="76">
        <v>0.5</v>
      </c>
      <c r="F65" s="76"/>
      <c r="G65" s="76"/>
      <c r="H65" s="76"/>
      <c r="I65" s="76"/>
      <c r="J65" s="76"/>
      <c r="K65" s="76"/>
      <c r="L65" s="87"/>
    </row>
    <row r="66" spans="1:12">
      <c r="A66" s="82" t="s">
        <v>87</v>
      </c>
      <c r="B66" s="83" t="s">
        <v>88</v>
      </c>
      <c r="C66" s="76">
        <v>3.7</v>
      </c>
      <c r="D66" s="76"/>
      <c r="E66" s="76">
        <v>3.7</v>
      </c>
      <c r="F66" s="76"/>
      <c r="G66" s="76"/>
      <c r="H66" s="76"/>
      <c r="I66" s="76"/>
      <c r="J66" s="76"/>
      <c r="K66" s="76"/>
      <c r="L66" s="87"/>
    </row>
    <row r="67" spans="1:12">
      <c r="A67" s="82" t="s">
        <v>89</v>
      </c>
      <c r="B67" s="83" t="s">
        <v>88</v>
      </c>
      <c r="C67" s="76">
        <v>3.7</v>
      </c>
      <c r="D67" s="76"/>
      <c r="E67" s="76">
        <v>3.7</v>
      </c>
      <c r="F67" s="76"/>
      <c r="G67" s="76"/>
      <c r="H67" s="76"/>
      <c r="I67" s="76"/>
      <c r="J67" s="76"/>
      <c r="K67" s="76"/>
      <c r="L67" s="87"/>
    </row>
    <row r="68" spans="1:12">
      <c r="A68" s="82" t="s">
        <v>90</v>
      </c>
      <c r="B68" s="83" t="s">
        <v>91</v>
      </c>
      <c r="C68" s="76">
        <v>14</v>
      </c>
      <c r="D68" s="76"/>
      <c r="E68" s="76">
        <v>14</v>
      </c>
      <c r="F68" s="76"/>
      <c r="G68" s="76"/>
      <c r="H68" s="76"/>
      <c r="I68" s="76"/>
      <c r="J68" s="76"/>
      <c r="K68" s="76"/>
      <c r="L68" s="87"/>
    </row>
    <row r="69" spans="1:12">
      <c r="A69" s="82" t="s">
        <v>92</v>
      </c>
      <c r="B69" s="83" t="s">
        <v>93</v>
      </c>
      <c r="C69" s="76">
        <v>14.2</v>
      </c>
      <c r="D69" s="76"/>
      <c r="E69" s="76">
        <v>14.2</v>
      </c>
      <c r="F69" s="76"/>
      <c r="G69" s="76"/>
      <c r="H69" s="76"/>
      <c r="I69" s="76"/>
      <c r="J69" s="76"/>
      <c r="K69" s="76"/>
      <c r="L69" s="87"/>
    </row>
    <row r="70" spans="1:12">
      <c r="A70" s="82" t="s">
        <v>94</v>
      </c>
      <c r="B70" s="83" t="s">
        <v>95</v>
      </c>
      <c r="C70" s="76">
        <v>16.7</v>
      </c>
      <c r="D70" s="76"/>
      <c r="E70" s="76">
        <v>16.7</v>
      </c>
      <c r="F70" s="76"/>
      <c r="G70" s="76"/>
      <c r="H70" s="76"/>
      <c r="I70" s="76"/>
      <c r="J70" s="76"/>
      <c r="K70" s="76"/>
      <c r="L70" s="87"/>
    </row>
    <row r="71" spans="1:12">
      <c r="A71" s="82" t="s">
        <v>96</v>
      </c>
      <c r="B71" s="83" t="s">
        <v>97</v>
      </c>
      <c r="C71" s="76">
        <v>12.8</v>
      </c>
      <c r="D71" s="76"/>
      <c r="E71" s="76">
        <v>12.8</v>
      </c>
      <c r="F71" s="76"/>
      <c r="G71" s="76"/>
      <c r="H71" s="76"/>
      <c r="I71" s="76"/>
      <c r="J71" s="76"/>
      <c r="K71" s="76"/>
      <c r="L71" s="87"/>
    </row>
    <row r="72" spans="1:12">
      <c r="A72" s="82" t="s">
        <v>98</v>
      </c>
      <c r="B72" s="83" t="s">
        <v>99</v>
      </c>
      <c r="C72" s="76">
        <v>4.0999999999999996</v>
      </c>
      <c r="D72" s="76"/>
      <c r="E72" s="76">
        <v>4.0999999999999996</v>
      </c>
      <c r="F72" s="76"/>
      <c r="G72" s="76"/>
      <c r="H72" s="76"/>
      <c r="I72" s="76"/>
      <c r="J72" s="76"/>
      <c r="K72" s="76"/>
      <c r="L72" s="87"/>
    </row>
    <row r="73" spans="1:12">
      <c r="A73" s="82" t="s">
        <v>100</v>
      </c>
      <c r="B73" s="83" t="s">
        <v>99</v>
      </c>
      <c r="C73" s="76">
        <v>4.3</v>
      </c>
      <c r="D73" s="76"/>
      <c r="E73" s="76">
        <v>4.3</v>
      </c>
      <c r="F73" s="76"/>
      <c r="G73" s="76"/>
      <c r="H73" s="76"/>
      <c r="I73" s="76"/>
      <c r="J73" s="76"/>
      <c r="K73" s="76"/>
      <c r="L73" s="87"/>
    </row>
    <row r="74" spans="1:12">
      <c r="A74" s="82" t="s">
        <v>101</v>
      </c>
      <c r="B74" s="83" t="s">
        <v>37</v>
      </c>
      <c r="C74" s="76">
        <v>2.2000000000000002</v>
      </c>
      <c r="D74" s="76"/>
      <c r="E74" s="76">
        <v>2.2000000000000002</v>
      </c>
      <c r="F74" s="76"/>
      <c r="G74" s="76"/>
      <c r="H74" s="76"/>
      <c r="I74" s="76"/>
      <c r="J74" s="76"/>
      <c r="K74" s="76"/>
      <c r="L74" s="87"/>
    </row>
    <row r="75" spans="1:12">
      <c r="A75" s="82" t="s">
        <v>102</v>
      </c>
      <c r="B75" s="83" t="s">
        <v>46</v>
      </c>
      <c r="C75" s="76">
        <v>3.8</v>
      </c>
      <c r="D75" s="76"/>
      <c r="E75" s="76">
        <v>3.8</v>
      </c>
      <c r="F75" s="76"/>
      <c r="G75" s="76"/>
      <c r="H75" s="76"/>
      <c r="I75" s="76"/>
      <c r="J75" s="76"/>
      <c r="K75" s="76"/>
      <c r="L75" s="87"/>
    </row>
    <row r="76" spans="1:12">
      <c r="A76" s="82" t="s">
        <v>103</v>
      </c>
      <c r="B76" s="83" t="s">
        <v>37</v>
      </c>
      <c r="C76" s="76">
        <v>2.9</v>
      </c>
      <c r="D76" s="76"/>
      <c r="E76" s="76">
        <v>2.9</v>
      </c>
      <c r="F76" s="76"/>
      <c r="G76" s="76"/>
      <c r="H76" s="76"/>
      <c r="I76" s="76"/>
      <c r="J76" s="76"/>
      <c r="K76" s="76"/>
      <c r="L76" s="87"/>
    </row>
    <row r="77" spans="1:12">
      <c r="A77" s="82" t="s">
        <v>104</v>
      </c>
      <c r="B77" s="83" t="s">
        <v>44</v>
      </c>
      <c r="C77" s="76">
        <v>22.8</v>
      </c>
      <c r="D77" s="76"/>
      <c r="E77" s="76">
        <v>22.8</v>
      </c>
      <c r="F77" s="76"/>
      <c r="G77" s="76"/>
      <c r="H77" s="76"/>
      <c r="I77" s="76"/>
      <c r="J77" s="76"/>
      <c r="K77" s="76"/>
      <c r="L77" s="87"/>
    </row>
    <row r="78" spans="1:12">
      <c r="A78" s="82" t="s">
        <v>105</v>
      </c>
      <c r="B78" s="83" t="s">
        <v>44</v>
      </c>
      <c r="C78" s="76">
        <v>50.6</v>
      </c>
      <c r="D78" s="76"/>
      <c r="E78" s="76">
        <v>50.6</v>
      </c>
      <c r="F78" s="76"/>
      <c r="G78" s="76"/>
      <c r="H78" s="76"/>
      <c r="I78" s="76"/>
      <c r="J78" s="76"/>
      <c r="K78" s="76"/>
      <c r="L78" s="87"/>
    </row>
    <row r="79" spans="1:12">
      <c r="A79" s="82" t="s">
        <v>106</v>
      </c>
      <c r="B79" s="83" t="s">
        <v>107</v>
      </c>
      <c r="C79" s="76">
        <v>5</v>
      </c>
      <c r="D79" s="76"/>
      <c r="E79" s="76">
        <v>5</v>
      </c>
      <c r="F79" s="76"/>
      <c r="G79" s="76"/>
      <c r="H79" s="76"/>
      <c r="I79" s="76"/>
      <c r="J79" s="76"/>
      <c r="K79" s="76"/>
      <c r="L79" s="87"/>
    </row>
    <row r="80" spans="1:12">
      <c r="A80" s="82" t="s">
        <v>108</v>
      </c>
      <c r="B80" s="83" t="s">
        <v>44</v>
      </c>
      <c r="C80" s="76">
        <v>25.1</v>
      </c>
      <c r="D80" s="76"/>
      <c r="E80" s="76">
        <v>25.1</v>
      </c>
      <c r="F80" s="76"/>
      <c r="G80" s="76"/>
      <c r="H80" s="76"/>
      <c r="I80" s="76"/>
      <c r="J80" s="76"/>
      <c r="K80" s="76"/>
      <c r="L80" s="87"/>
    </row>
    <row r="81" spans="1:13">
      <c r="A81" s="82" t="s">
        <v>109</v>
      </c>
      <c r="B81" s="83" t="s">
        <v>110</v>
      </c>
      <c r="C81" s="76">
        <v>19.8</v>
      </c>
      <c r="D81" s="76"/>
      <c r="E81" s="76"/>
      <c r="F81" s="76">
        <v>19.8</v>
      </c>
      <c r="G81" s="76"/>
      <c r="H81" s="76"/>
      <c r="I81" s="76"/>
      <c r="J81" s="76"/>
      <c r="K81" s="197"/>
      <c r="L81" s="87"/>
    </row>
    <row r="82" spans="1:13">
      <c r="A82" s="82" t="s">
        <v>111</v>
      </c>
      <c r="B82" s="83" t="s">
        <v>290</v>
      </c>
      <c r="C82" s="76">
        <v>14.5</v>
      </c>
      <c r="D82" s="76"/>
      <c r="E82" s="76"/>
      <c r="F82" s="76"/>
      <c r="G82" s="76"/>
      <c r="H82" s="76"/>
      <c r="I82" s="76"/>
      <c r="J82" s="76"/>
      <c r="K82" s="76"/>
      <c r="L82" s="87">
        <v>14.5</v>
      </c>
    </row>
    <row r="83" spans="1:13">
      <c r="A83" s="82" t="s">
        <v>112</v>
      </c>
      <c r="B83" s="83" t="s">
        <v>113</v>
      </c>
      <c r="C83" s="76">
        <v>51.3</v>
      </c>
      <c r="D83" s="76"/>
      <c r="E83" s="76">
        <v>51.3</v>
      </c>
      <c r="F83" s="76"/>
      <c r="G83" s="76"/>
      <c r="H83" s="76"/>
      <c r="I83" s="76"/>
      <c r="J83" s="76"/>
      <c r="K83" s="76"/>
      <c r="L83" s="87"/>
    </row>
    <row r="84" spans="1:13">
      <c r="A84" s="82" t="s">
        <v>114</v>
      </c>
      <c r="B84" s="83" t="s">
        <v>115</v>
      </c>
      <c r="C84" s="76">
        <v>7.3</v>
      </c>
      <c r="D84" s="76"/>
      <c r="E84" s="76">
        <v>7.3</v>
      </c>
      <c r="F84" s="76"/>
      <c r="G84" s="76"/>
      <c r="H84" s="76"/>
      <c r="I84" s="76"/>
      <c r="J84" s="76"/>
      <c r="K84" s="76"/>
      <c r="L84" s="87"/>
    </row>
    <row r="85" spans="1:13">
      <c r="A85" s="82" t="s">
        <v>116</v>
      </c>
      <c r="B85" s="83" t="s">
        <v>117</v>
      </c>
      <c r="C85" s="76">
        <v>10.7</v>
      </c>
      <c r="D85" s="76"/>
      <c r="E85" s="76">
        <v>10.7</v>
      </c>
      <c r="F85" s="76"/>
      <c r="G85" s="76"/>
      <c r="H85" s="76"/>
      <c r="I85" s="76"/>
      <c r="J85" s="76"/>
      <c r="K85" s="76"/>
      <c r="L85" s="87"/>
    </row>
    <row r="86" spans="1:13">
      <c r="A86" s="82" t="s">
        <v>118</v>
      </c>
      <c r="B86" s="83" t="s">
        <v>119</v>
      </c>
      <c r="C86" s="76">
        <v>10.5</v>
      </c>
      <c r="D86" s="76"/>
      <c r="E86" s="76">
        <v>10.5</v>
      </c>
      <c r="F86" s="76"/>
      <c r="G86" s="76"/>
      <c r="H86" s="76"/>
      <c r="I86" s="76"/>
      <c r="J86" s="76"/>
      <c r="K86" s="76"/>
      <c r="L86" s="87"/>
    </row>
    <row r="87" spans="1:13">
      <c r="A87" s="82" t="s">
        <v>120</v>
      </c>
      <c r="B87" s="83" t="s">
        <v>121</v>
      </c>
      <c r="C87" s="76">
        <v>7</v>
      </c>
      <c r="D87" s="76"/>
      <c r="E87" s="76">
        <v>7</v>
      </c>
      <c r="F87" s="76"/>
      <c r="G87" s="76"/>
      <c r="H87" s="76"/>
      <c r="I87" s="76"/>
      <c r="J87" s="76"/>
      <c r="K87" s="76"/>
      <c r="L87" s="87"/>
    </row>
    <row r="88" spans="1:13">
      <c r="A88" s="82" t="s">
        <v>122</v>
      </c>
      <c r="B88" s="83" t="s">
        <v>117</v>
      </c>
      <c r="C88" s="76">
        <v>20.8</v>
      </c>
      <c r="D88" s="76"/>
      <c r="E88" s="76">
        <v>20.8</v>
      </c>
      <c r="F88" s="76"/>
      <c r="G88" s="76"/>
      <c r="H88" s="76"/>
      <c r="I88" s="76"/>
      <c r="J88" s="76"/>
      <c r="K88" s="76"/>
      <c r="L88" s="87"/>
    </row>
    <row r="89" spans="1:13">
      <c r="A89" s="82" t="s">
        <v>123</v>
      </c>
      <c r="B89" s="83" t="s">
        <v>124</v>
      </c>
      <c r="C89" s="76">
        <v>21.7</v>
      </c>
      <c r="D89" s="76"/>
      <c r="E89" s="76">
        <v>21.7</v>
      </c>
      <c r="F89" s="76"/>
      <c r="G89" s="76"/>
      <c r="H89" s="76"/>
      <c r="I89" s="76"/>
      <c r="J89" s="76"/>
      <c r="K89" s="76"/>
      <c r="L89" s="87"/>
    </row>
    <row r="90" spans="1:13">
      <c r="A90" s="82" t="s">
        <v>125</v>
      </c>
      <c r="B90" s="83" t="s">
        <v>315</v>
      </c>
      <c r="C90" s="76">
        <v>10.8</v>
      </c>
      <c r="D90" s="76"/>
      <c r="E90" s="76">
        <v>10.8</v>
      </c>
      <c r="F90" s="76"/>
      <c r="G90" s="76"/>
      <c r="H90" s="76"/>
      <c r="I90" s="76"/>
      <c r="J90" s="76"/>
      <c r="K90" s="76"/>
      <c r="L90" s="87"/>
    </row>
    <row r="91" spans="1:13">
      <c r="A91" s="82" t="s">
        <v>126</v>
      </c>
      <c r="B91" s="83" t="s">
        <v>315</v>
      </c>
      <c r="C91" s="76">
        <v>10.5</v>
      </c>
      <c r="D91" s="76"/>
      <c r="E91" s="76">
        <v>10.5</v>
      </c>
      <c r="F91" s="76"/>
      <c r="G91" s="76"/>
      <c r="H91" s="76"/>
      <c r="I91" s="76"/>
      <c r="J91" s="76"/>
      <c r="K91" s="76"/>
      <c r="L91" s="87"/>
    </row>
    <row r="92" spans="1:13">
      <c r="A92" s="82" t="s">
        <v>127</v>
      </c>
      <c r="B92" s="83" t="s">
        <v>316</v>
      </c>
      <c r="C92" s="76">
        <v>33.5</v>
      </c>
      <c r="D92" s="76"/>
      <c r="E92" s="76"/>
      <c r="F92" s="76">
        <v>33.5</v>
      </c>
      <c r="G92" s="198"/>
      <c r="H92" s="76"/>
      <c r="I92" s="76"/>
      <c r="J92" s="76"/>
      <c r="K92" s="76"/>
      <c r="L92" s="87"/>
      <c r="M92" s="143"/>
    </row>
    <row r="93" spans="1:13">
      <c r="A93" s="82" t="s">
        <v>128</v>
      </c>
      <c r="B93" s="83" t="s">
        <v>129</v>
      </c>
      <c r="C93" s="76">
        <v>15.2</v>
      </c>
      <c r="D93" s="76"/>
      <c r="E93" s="76">
        <v>15.2</v>
      </c>
      <c r="F93" s="76"/>
      <c r="G93" s="76"/>
      <c r="H93" s="76"/>
      <c r="I93" s="76"/>
      <c r="J93" s="76"/>
      <c r="K93" s="76"/>
      <c r="L93" s="87"/>
    </row>
    <row r="94" spans="1:13">
      <c r="A94" s="82" t="s">
        <v>130</v>
      </c>
      <c r="B94" s="83" t="s">
        <v>131</v>
      </c>
      <c r="C94" s="76">
        <v>13.7</v>
      </c>
      <c r="D94" s="76"/>
      <c r="E94" s="76">
        <v>13.7</v>
      </c>
      <c r="F94" s="76"/>
      <c r="G94" s="76"/>
      <c r="H94" s="76"/>
      <c r="I94" s="76"/>
      <c r="J94" s="76"/>
      <c r="K94" s="76"/>
      <c r="L94" s="87"/>
    </row>
    <row r="95" spans="1:13">
      <c r="A95" s="82" t="s">
        <v>132</v>
      </c>
      <c r="B95" s="83" t="s">
        <v>133</v>
      </c>
      <c r="C95" s="76">
        <v>4.7</v>
      </c>
      <c r="D95" s="76"/>
      <c r="E95" s="76"/>
      <c r="F95" s="76"/>
      <c r="G95" s="76"/>
      <c r="H95" s="76"/>
      <c r="I95" s="76"/>
      <c r="J95" s="76"/>
      <c r="K95" s="76"/>
      <c r="L95" s="87">
        <v>4.7</v>
      </c>
    </row>
    <row r="96" spans="1:13">
      <c r="A96" s="82" t="s">
        <v>134</v>
      </c>
      <c r="B96" s="83" t="s">
        <v>135</v>
      </c>
      <c r="C96" s="76">
        <v>29.4</v>
      </c>
      <c r="D96" s="76"/>
      <c r="E96" s="76"/>
      <c r="F96" s="76"/>
      <c r="G96" s="76"/>
      <c r="H96" s="76"/>
      <c r="I96" s="76"/>
      <c r="J96" s="76"/>
      <c r="K96" s="76"/>
      <c r="L96" s="87">
        <v>29.4</v>
      </c>
    </row>
    <row r="97" spans="1:13">
      <c r="A97" s="82" t="s">
        <v>136</v>
      </c>
      <c r="B97" s="83" t="s">
        <v>137</v>
      </c>
      <c r="C97" s="76">
        <v>10.7</v>
      </c>
      <c r="D97" s="76"/>
      <c r="E97" s="76">
        <v>10.7</v>
      </c>
      <c r="F97" s="76"/>
      <c r="G97" s="199"/>
      <c r="H97" s="198"/>
      <c r="I97" s="76"/>
      <c r="J97" s="76"/>
      <c r="K97" s="76"/>
      <c r="L97" s="87"/>
      <c r="M97" s="144"/>
    </row>
    <row r="98" spans="1:13">
      <c r="A98" s="82" t="s">
        <v>138</v>
      </c>
      <c r="B98" s="83" t="s">
        <v>44</v>
      </c>
      <c r="C98" s="76">
        <v>20.8</v>
      </c>
      <c r="D98" s="76"/>
      <c r="E98" s="76">
        <v>20.8</v>
      </c>
      <c r="F98" s="76"/>
      <c r="G98" s="76"/>
      <c r="H98" s="76"/>
      <c r="I98" s="76"/>
      <c r="J98" s="76"/>
      <c r="K98" s="76"/>
      <c r="L98" s="87"/>
    </row>
    <row r="99" spans="1:13">
      <c r="A99" s="82" t="s">
        <v>139</v>
      </c>
      <c r="B99" s="83" t="s">
        <v>44</v>
      </c>
      <c r="C99" s="76">
        <v>44.2</v>
      </c>
      <c r="D99" s="76"/>
      <c r="E99" s="76"/>
      <c r="F99" s="76"/>
      <c r="G99" s="76"/>
      <c r="H99" s="76"/>
      <c r="I99" s="76">
        <v>44.2</v>
      </c>
      <c r="J99" s="76"/>
      <c r="K99" s="76"/>
      <c r="L99" s="87"/>
    </row>
    <row r="100" spans="1:13">
      <c r="A100" s="82" t="s">
        <v>140</v>
      </c>
      <c r="B100" s="83" t="s">
        <v>44</v>
      </c>
      <c r="C100" s="76">
        <v>15</v>
      </c>
      <c r="D100" s="76"/>
      <c r="E100" s="76"/>
      <c r="F100" s="76"/>
      <c r="G100" s="76"/>
      <c r="H100" s="76"/>
      <c r="I100" s="76"/>
      <c r="J100" s="76">
        <v>15</v>
      </c>
      <c r="K100" s="76"/>
      <c r="L100" s="87"/>
    </row>
    <row r="101" spans="1:13">
      <c r="A101" s="82" t="s">
        <v>141</v>
      </c>
      <c r="B101" s="83" t="s">
        <v>44</v>
      </c>
      <c r="C101" s="76">
        <v>24.6</v>
      </c>
      <c r="D101" s="76"/>
      <c r="E101" s="76"/>
      <c r="F101" s="76"/>
      <c r="G101" s="76"/>
      <c r="H101" s="76"/>
      <c r="I101" s="76"/>
      <c r="J101" s="76"/>
      <c r="K101" s="76">
        <v>24.6</v>
      </c>
      <c r="L101" s="87"/>
    </row>
    <row r="102" spans="1:13">
      <c r="A102" s="82" t="s">
        <v>142</v>
      </c>
      <c r="B102" s="83" t="s">
        <v>378</v>
      </c>
      <c r="C102" s="76">
        <v>2.2000000000000002</v>
      </c>
      <c r="D102" s="76"/>
      <c r="E102" s="76"/>
      <c r="F102" s="76"/>
      <c r="G102" s="76"/>
      <c r="H102" s="76"/>
      <c r="I102" s="76"/>
      <c r="J102" s="76"/>
      <c r="K102" s="76">
        <v>2.2000000000000002</v>
      </c>
      <c r="L102" s="87"/>
    </row>
    <row r="103" spans="1:13">
      <c r="A103" s="82" t="s">
        <v>143</v>
      </c>
      <c r="B103" s="83" t="s">
        <v>50</v>
      </c>
      <c r="C103" s="76">
        <v>9.1999999999999993</v>
      </c>
      <c r="D103" s="76"/>
      <c r="E103" s="76"/>
      <c r="F103" s="76"/>
      <c r="G103" s="76"/>
      <c r="H103" s="76"/>
      <c r="I103" s="76"/>
      <c r="J103" s="76"/>
      <c r="K103" s="76"/>
      <c r="L103" s="87">
        <v>9.1999999999999993</v>
      </c>
    </row>
    <row r="104" spans="1:13">
      <c r="A104" s="82" t="s">
        <v>144</v>
      </c>
      <c r="B104" s="83" t="s">
        <v>145</v>
      </c>
      <c r="C104" s="76">
        <v>94.3</v>
      </c>
      <c r="D104" s="76"/>
      <c r="E104" s="76"/>
      <c r="F104" s="76"/>
      <c r="G104" s="76"/>
      <c r="H104" s="76"/>
      <c r="I104" s="76"/>
      <c r="J104" s="200">
        <v>94.3</v>
      </c>
      <c r="K104" s="76"/>
      <c r="L104" s="87"/>
    </row>
    <row r="105" spans="1:13">
      <c r="A105" s="82" t="s">
        <v>146</v>
      </c>
      <c r="B105" s="83" t="s">
        <v>147</v>
      </c>
      <c r="C105" s="76">
        <v>22</v>
      </c>
      <c r="D105" s="76"/>
      <c r="E105" s="76"/>
      <c r="F105" s="76"/>
      <c r="G105" s="76"/>
      <c r="H105" s="76"/>
      <c r="I105" s="76"/>
      <c r="J105" s="76"/>
      <c r="K105" s="76">
        <v>22</v>
      </c>
      <c r="L105" s="87"/>
    </row>
    <row r="106" spans="1:13">
      <c r="A106" s="82" t="s">
        <v>148</v>
      </c>
      <c r="B106" s="83" t="s">
        <v>37</v>
      </c>
      <c r="C106" s="76">
        <v>2.2999999999999998</v>
      </c>
      <c r="D106" s="76"/>
      <c r="E106" s="76"/>
      <c r="F106" s="76"/>
      <c r="G106" s="76"/>
      <c r="H106" s="76"/>
      <c r="I106" s="76"/>
      <c r="J106" s="200"/>
      <c r="K106" s="76">
        <v>2.2999999999999998</v>
      </c>
      <c r="L106" s="87"/>
    </row>
    <row r="107" spans="1:13">
      <c r="A107" s="82" t="s">
        <v>149</v>
      </c>
      <c r="B107" s="83" t="s">
        <v>150</v>
      </c>
      <c r="C107" s="76">
        <v>151.9</v>
      </c>
      <c r="D107" s="76"/>
      <c r="E107" s="76"/>
      <c r="F107" s="76"/>
      <c r="G107" s="76"/>
      <c r="H107" s="76"/>
      <c r="I107" s="76"/>
      <c r="J107" s="200">
        <v>151.9</v>
      </c>
      <c r="K107" s="76"/>
      <c r="L107" s="87"/>
    </row>
    <row r="108" spans="1:13">
      <c r="A108" s="82" t="s">
        <v>151</v>
      </c>
      <c r="B108" s="83" t="s">
        <v>152</v>
      </c>
      <c r="C108" s="76">
        <v>35.1</v>
      </c>
      <c r="D108" s="76"/>
      <c r="E108" s="76">
        <v>35.1</v>
      </c>
      <c r="F108" s="76"/>
      <c r="G108" s="76"/>
      <c r="H108" s="76"/>
      <c r="I108" s="76"/>
      <c r="J108" s="76"/>
      <c r="K108" s="76"/>
      <c r="L108" s="87"/>
    </row>
    <row r="109" spans="1:13">
      <c r="A109" s="82" t="s">
        <v>153</v>
      </c>
      <c r="B109" s="83" t="s">
        <v>154</v>
      </c>
      <c r="C109" s="76">
        <v>124.6</v>
      </c>
      <c r="D109" s="76">
        <v>124.6</v>
      </c>
      <c r="E109" s="76"/>
      <c r="F109" s="76"/>
      <c r="G109" s="76"/>
      <c r="H109" s="76"/>
      <c r="I109" s="76"/>
      <c r="J109" s="76"/>
      <c r="K109" s="76"/>
      <c r="L109" s="87"/>
    </row>
    <row r="110" spans="1:13">
      <c r="A110" s="98" t="s">
        <v>317</v>
      </c>
      <c r="B110" s="83" t="s">
        <v>323</v>
      </c>
      <c r="C110" s="76">
        <v>13.6</v>
      </c>
      <c r="D110" s="76"/>
      <c r="E110" s="76">
        <v>13.6</v>
      </c>
      <c r="F110" s="196"/>
      <c r="G110" s="76"/>
      <c r="H110" s="76"/>
      <c r="I110" s="76"/>
      <c r="J110" s="76"/>
      <c r="K110" s="76"/>
      <c r="L110" s="87"/>
      <c r="M110" s="143"/>
    </row>
    <row r="111" spans="1:13">
      <c r="A111" s="98" t="s">
        <v>318</v>
      </c>
      <c r="B111" s="83" t="s">
        <v>372</v>
      </c>
      <c r="C111" s="76">
        <v>3</v>
      </c>
      <c r="D111" s="76"/>
      <c r="E111" s="76">
        <v>3</v>
      </c>
      <c r="F111" s="196"/>
      <c r="G111" s="76"/>
      <c r="H111" s="76"/>
      <c r="I111" s="76"/>
      <c r="J111" s="76"/>
      <c r="K111" s="76"/>
      <c r="L111" s="87"/>
      <c r="M111" s="143"/>
    </row>
    <row r="112" spans="1:13">
      <c r="A112" s="98" t="s">
        <v>319</v>
      </c>
      <c r="B112" s="83" t="s">
        <v>324</v>
      </c>
      <c r="C112" s="76">
        <v>27.1</v>
      </c>
      <c r="D112" s="76"/>
      <c r="E112" s="76"/>
      <c r="F112" s="196"/>
      <c r="G112" s="76"/>
      <c r="H112" s="76"/>
      <c r="I112" s="76"/>
      <c r="J112" s="76"/>
      <c r="K112" s="76">
        <v>27.1</v>
      </c>
      <c r="L112" s="87"/>
      <c r="M112" s="143"/>
    </row>
    <row r="113" spans="1:13">
      <c r="A113" s="98" t="s">
        <v>320</v>
      </c>
      <c r="B113" s="83" t="s">
        <v>373</v>
      </c>
      <c r="C113" s="76">
        <v>8.1999999999999993</v>
      </c>
      <c r="D113" s="76"/>
      <c r="E113" s="76"/>
      <c r="F113" s="196"/>
      <c r="G113" s="76"/>
      <c r="H113" s="76"/>
      <c r="I113" s="76"/>
      <c r="J113" s="76"/>
      <c r="K113" s="76">
        <v>8.1999999999999993</v>
      </c>
      <c r="L113" s="87"/>
      <c r="M113" s="143"/>
    </row>
    <row r="114" spans="1:13">
      <c r="A114" s="98" t="s">
        <v>321</v>
      </c>
      <c r="B114" s="83" t="s">
        <v>44</v>
      </c>
      <c r="C114" s="76">
        <v>15.1</v>
      </c>
      <c r="D114" s="76"/>
      <c r="E114" s="76"/>
      <c r="F114" s="196"/>
      <c r="G114" s="76"/>
      <c r="H114" s="76"/>
      <c r="I114" s="76"/>
      <c r="J114" s="76"/>
      <c r="K114" s="76">
        <v>15.1</v>
      </c>
      <c r="L114" s="87"/>
      <c r="M114" s="143"/>
    </row>
    <row r="115" spans="1:13">
      <c r="A115" s="98" t="s">
        <v>322</v>
      </c>
      <c r="B115" s="83" t="s">
        <v>325</v>
      </c>
      <c r="C115" s="76">
        <v>5.2</v>
      </c>
      <c r="D115" s="76"/>
      <c r="E115" s="76"/>
      <c r="F115" s="196"/>
      <c r="G115" s="76"/>
      <c r="H115" s="76"/>
      <c r="I115" s="76"/>
      <c r="J115" s="76">
        <v>5.2</v>
      </c>
      <c r="K115" s="76"/>
      <c r="L115" s="87"/>
      <c r="M115" s="143"/>
    </row>
    <row r="116" spans="1:13" ht="15.75" thickBot="1">
      <c r="A116" s="96">
        <v>137</v>
      </c>
      <c r="B116" s="97" t="s">
        <v>326</v>
      </c>
      <c r="C116" s="201">
        <v>24.3</v>
      </c>
      <c r="D116" s="201"/>
      <c r="E116" s="201"/>
      <c r="F116" s="196"/>
      <c r="G116" s="201"/>
      <c r="H116" s="201"/>
      <c r="I116" s="201"/>
      <c r="J116" s="201"/>
      <c r="K116" s="201"/>
      <c r="L116" s="202">
        <v>24.3</v>
      </c>
      <c r="M116" s="143"/>
    </row>
    <row r="117" spans="1:13" ht="15.75" thickBot="1">
      <c r="A117" s="93" t="s">
        <v>291</v>
      </c>
      <c r="B117" s="94"/>
      <c r="C117" s="203">
        <f t="shared" ref="C117:L117" si="7">SUM(C7:C116)</f>
        <v>1808.9999999999998</v>
      </c>
      <c r="D117" s="203">
        <f t="shared" si="7"/>
        <v>145.1</v>
      </c>
      <c r="E117" s="203">
        <f t="shared" si="7"/>
        <v>865.30000000000007</v>
      </c>
      <c r="F117" s="203">
        <f t="shared" si="7"/>
        <v>53.3</v>
      </c>
      <c r="G117" s="203">
        <f t="shared" si="7"/>
        <v>0</v>
      </c>
      <c r="H117" s="203">
        <f t="shared" si="7"/>
        <v>0</v>
      </c>
      <c r="I117" s="203">
        <f t="shared" si="7"/>
        <v>44.2</v>
      </c>
      <c r="J117" s="203">
        <f t="shared" si="7"/>
        <v>301.8</v>
      </c>
      <c r="K117" s="203">
        <f t="shared" si="7"/>
        <v>242.49999999999997</v>
      </c>
      <c r="L117" s="203">
        <f t="shared" si="7"/>
        <v>156.79999999999998</v>
      </c>
    </row>
    <row r="118" spans="1:13">
      <c r="A118" s="82" t="s">
        <v>173</v>
      </c>
      <c r="B118" s="83" t="s">
        <v>174</v>
      </c>
      <c r="C118" s="76">
        <v>16</v>
      </c>
      <c r="D118" s="76">
        <v>16</v>
      </c>
      <c r="E118" s="76"/>
      <c r="F118" s="76"/>
      <c r="G118" s="76"/>
      <c r="H118" s="76"/>
      <c r="I118" s="76"/>
      <c r="J118" s="76"/>
      <c r="K118" s="76"/>
      <c r="L118" s="87"/>
    </row>
    <row r="119" spans="1:13">
      <c r="A119" s="82" t="s">
        <v>175</v>
      </c>
      <c r="B119" s="83" t="s">
        <v>176</v>
      </c>
      <c r="C119" s="76">
        <v>10.9</v>
      </c>
      <c r="D119" s="76">
        <v>10.9</v>
      </c>
      <c r="E119" s="76"/>
      <c r="F119" s="76"/>
      <c r="G119" s="76"/>
      <c r="H119" s="76"/>
      <c r="I119" s="76"/>
      <c r="J119" s="76"/>
      <c r="K119" s="76"/>
      <c r="L119" s="87"/>
    </row>
    <row r="120" spans="1:13">
      <c r="A120" s="82" t="s">
        <v>177</v>
      </c>
      <c r="B120" s="83" t="s">
        <v>176</v>
      </c>
      <c r="C120" s="76">
        <v>8.9</v>
      </c>
      <c r="D120" s="76">
        <v>8.9</v>
      </c>
      <c r="E120" s="76"/>
      <c r="F120" s="76"/>
      <c r="G120" s="76"/>
      <c r="H120" s="76"/>
      <c r="I120" s="76"/>
      <c r="J120" s="76"/>
      <c r="K120" s="76"/>
      <c r="L120" s="87"/>
    </row>
    <row r="121" spans="1:13">
      <c r="A121" s="82" t="s">
        <v>178</v>
      </c>
      <c r="B121" s="83" t="s">
        <v>176</v>
      </c>
      <c r="C121" s="76">
        <v>8.9</v>
      </c>
      <c r="D121" s="76">
        <v>8.9</v>
      </c>
      <c r="E121" s="76"/>
      <c r="F121" s="76"/>
      <c r="G121" s="76"/>
      <c r="H121" s="76"/>
      <c r="I121" s="76"/>
      <c r="J121" s="76"/>
      <c r="K121" s="76"/>
      <c r="L121" s="87"/>
    </row>
    <row r="122" spans="1:13">
      <c r="A122" s="82" t="s">
        <v>179</v>
      </c>
      <c r="B122" s="83" t="s">
        <v>176</v>
      </c>
      <c r="C122" s="76">
        <v>8.9</v>
      </c>
      <c r="D122" s="76">
        <v>8.9</v>
      </c>
      <c r="E122" s="76"/>
      <c r="F122" s="76"/>
      <c r="G122" s="76"/>
      <c r="H122" s="76"/>
      <c r="I122" s="76"/>
      <c r="J122" s="76"/>
      <c r="K122" s="76"/>
      <c r="L122" s="87"/>
    </row>
    <row r="123" spans="1:13">
      <c r="A123" s="82" t="s">
        <v>180</v>
      </c>
      <c r="B123" s="83" t="s">
        <v>181</v>
      </c>
      <c r="C123" s="76">
        <v>11.2</v>
      </c>
      <c r="D123" s="76">
        <v>11.2</v>
      </c>
      <c r="E123" s="76"/>
      <c r="F123" s="76"/>
      <c r="G123" s="76"/>
      <c r="H123" s="76"/>
      <c r="I123" s="76"/>
      <c r="J123" s="76"/>
      <c r="K123" s="76"/>
      <c r="L123" s="87"/>
    </row>
    <row r="124" spans="1:13">
      <c r="A124" s="82" t="s">
        <v>182</v>
      </c>
      <c r="B124" s="83" t="s">
        <v>97</v>
      </c>
      <c r="C124" s="76">
        <v>21.8</v>
      </c>
      <c r="D124" s="76">
        <v>21.8</v>
      </c>
      <c r="E124" s="76"/>
      <c r="F124" s="76"/>
      <c r="G124" s="76"/>
      <c r="H124" s="76"/>
      <c r="I124" s="76"/>
      <c r="J124" s="76"/>
      <c r="K124" s="76"/>
      <c r="L124" s="87"/>
    </row>
    <row r="125" spans="1:13">
      <c r="A125" s="82" t="s">
        <v>183</v>
      </c>
      <c r="B125" s="83" t="s">
        <v>184</v>
      </c>
      <c r="C125" s="76">
        <v>19.3</v>
      </c>
      <c r="D125" s="76">
        <v>19.3</v>
      </c>
      <c r="E125" s="76"/>
      <c r="F125" s="76"/>
      <c r="G125" s="76"/>
      <c r="H125" s="76"/>
      <c r="I125" s="76"/>
      <c r="J125" s="76"/>
      <c r="K125" s="76"/>
      <c r="L125" s="87"/>
    </row>
    <row r="126" spans="1:13">
      <c r="A126" s="82" t="s">
        <v>185</v>
      </c>
      <c r="B126" s="83" t="s">
        <v>44</v>
      </c>
      <c r="C126" s="76">
        <v>22</v>
      </c>
      <c r="D126" s="76">
        <v>22</v>
      </c>
      <c r="E126" s="76"/>
      <c r="F126" s="76"/>
      <c r="G126" s="76"/>
      <c r="H126" s="76"/>
      <c r="I126" s="76"/>
      <c r="J126" s="76"/>
      <c r="K126" s="76"/>
      <c r="L126" s="87"/>
    </row>
    <row r="127" spans="1:13">
      <c r="A127" s="82" t="s">
        <v>186</v>
      </c>
      <c r="B127" s="83" t="s">
        <v>97</v>
      </c>
      <c r="C127" s="76">
        <v>5.3</v>
      </c>
      <c r="D127" s="76">
        <v>5.3</v>
      </c>
      <c r="E127" s="76"/>
      <c r="F127" s="76"/>
      <c r="G127" s="76"/>
      <c r="H127" s="76"/>
      <c r="I127" s="76"/>
      <c r="J127" s="76"/>
      <c r="K127" s="76"/>
      <c r="L127" s="87"/>
    </row>
    <row r="128" spans="1:13">
      <c r="A128" s="82" t="s">
        <v>187</v>
      </c>
      <c r="B128" s="83" t="s">
        <v>327</v>
      </c>
      <c r="C128" s="76">
        <v>3.7</v>
      </c>
      <c r="D128" s="76">
        <v>3.7</v>
      </c>
      <c r="E128" s="76"/>
      <c r="F128" s="76"/>
      <c r="G128" s="76"/>
      <c r="H128" s="76"/>
      <c r="I128" s="76"/>
      <c r="J128" s="76"/>
      <c r="K128" s="76"/>
      <c r="L128" s="87"/>
    </row>
    <row r="129" spans="1:13">
      <c r="A129" s="82" t="s">
        <v>188</v>
      </c>
      <c r="B129" s="83" t="s">
        <v>37</v>
      </c>
      <c r="C129" s="76">
        <v>9</v>
      </c>
      <c r="D129" s="76">
        <v>9</v>
      </c>
      <c r="E129" s="76"/>
      <c r="F129" s="76"/>
      <c r="G129" s="76"/>
      <c r="H129" s="76"/>
      <c r="I129" s="76"/>
      <c r="J129" s="76"/>
      <c r="K129" s="76"/>
      <c r="L129" s="87"/>
    </row>
    <row r="130" spans="1:13">
      <c r="A130" s="82" t="s">
        <v>189</v>
      </c>
      <c r="B130" s="83" t="s">
        <v>97</v>
      </c>
      <c r="C130" s="76">
        <v>13.8</v>
      </c>
      <c r="D130" s="76">
        <v>13.8</v>
      </c>
      <c r="E130" s="76"/>
      <c r="F130" s="76"/>
      <c r="G130" s="76"/>
      <c r="H130" s="76"/>
      <c r="I130" s="76"/>
      <c r="J130" s="76"/>
      <c r="K130" s="76"/>
      <c r="L130" s="87"/>
    </row>
    <row r="131" spans="1:13">
      <c r="A131" s="82" t="s">
        <v>190</v>
      </c>
      <c r="B131" s="83" t="s">
        <v>44</v>
      </c>
      <c r="C131" s="76">
        <v>34.9</v>
      </c>
      <c r="D131" s="76">
        <v>34.9</v>
      </c>
      <c r="E131" s="76"/>
      <c r="F131" s="76"/>
      <c r="G131" s="76"/>
      <c r="H131" s="76"/>
      <c r="I131" s="76"/>
      <c r="J131" s="76"/>
      <c r="K131" s="76"/>
      <c r="L131" s="87"/>
    </row>
    <row r="132" spans="1:13">
      <c r="A132" s="82" t="s">
        <v>191</v>
      </c>
      <c r="B132" s="83" t="s">
        <v>44</v>
      </c>
      <c r="C132" s="76">
        <v>7.4</v>
      </c>
      <c r="D132" s="76">
        <v>7.4</v>
      </c>
      <c r="E132" s="76"/>
      <c r="F132" s="76"/>
      <c r="G132" s="76"/>
      <c r="H132" s="76"/>
      <c r="I132" s="76"/>
      <c r="J132" s="76"/>
      <c r="K132" s="76"/>
      <c r="L132" s="87"/>
    </row>
    <row r="133" spans="1:13">
      <c r="A133" s="82" t="s">
        <v>192</v>
      </c>
      <c r="B133" s="83" t="s">
        <v>193</v>
      </c>
      <c r="C133" s="76">
        <v>32.5</v>
      </c>
      <c r="D133" s="76">
        <v>32.5</v>
      </c>
      <c r="E133" s="76"/>
      <c r="F133" s="76"/>
      <c r="G133" s="76"/>
      <c r="H133" s="76"/>
      <c r="I133" s="76"/>
      <c r="J133" s="76"/>
      <c r="K133" s="76"/>
      <c r="L133" s="87"/>
    </row>
    <row r="134" spans="1:13">
      <c r="A134" s="82" t="s">
        <v>194</v>
      </c>
      <c r="B134" s="83" t="s">
        <v>195</v>
      </c>
      <c r="C134" s="76">
        <v>14.6</v>
      </c>
      <c r="D134" s="76">
        <v>14.6</v>
      </c>
      <c r="E134" s="76"/>
      <c r="F134" s="76"/>
      <c r="G134" s="76"/>
      <c r="H134" s="76"/>
      <c r="I134" s="76"/>
      <c r="J134" s="76"/>
      <c r="K134" s="76"/>
      <c r="L134" s="87"/>
    </row>
    <row r="135" spans="1:13">
      <c r="A135" s="82" t="s">
        <v>196</v>
      </c>
      <c r="B135" s="83" t="s">
        <v>197</v>
      </c>
      <c r="C135" s="76">
        <v>14.4</v>
      </c>
      <c r="D135" s="76">
        <v>14.4</v>
      </c>
      <c r="E135" s="76"/>
      <c r="F135" s="76"/>
      <c r="G135" s="76"/>
      <c r="H135" s="76"/>
      <c r="I135" s="76"/>
      <c r="J135" s="76"/>
      <c r="K135" s="76"/>
      <c r="L135" s="87"/>
    </row>
    <row r="136" spans="1:13">
      <c r="A136" s="82" t="s">
        <v>198</v>
      </c>
      <c r="B136" s="83" t="s">
        <v>97</v>
      </c>
      <c r="C136" s="76">
        <v>9.5</v>
      </c>
      <c r="D136" s="76">
        <v>9.5</v>
      </c>
      <c r="E136" s="76"/>
      <c r="F136" s="76"/>
      <c r="G136" s="76"/>
      <c r="H136" s="76"/>
      <c r="I136" s="76"/>
      <c r="J136" s="76"/>
      <c r="K136" s="76"/>
      <c r="L136" s="87"/>
    </row>
    <row r="137" spans="1:13">
      <c r="A137" s="82" t="s">
        <v>199</v>
      </c>
      <c r="B137" s="83" t="s">
        <v>200</v>
      </c>
      <c r="C137" s="76">
        <v>14.4</v>
      </c>
      <c r="D137" s="76">
        <v>14.4</v>
      </c>
      <c r="E137" s="76"/>
      <c r="F137" s="76"/>
      <c r="G137" s="76"/>
      <c r="H137" s="76"/>
      <c r="I137" s="76"/>
      <c r="J137" s="76"/>
      <c r="K137" s="76"/>
      <c r="L137" s="87"/>
    </row>
    <row r="138" spans="1:13">
      <c r="A138" s="82" t="s">
        <v>201</v>
      </c>
      <c r="B138" s="83" t="s">
        <v>202</v>
      </c>
      <c r="C138" s="76">
        <v>33.299999999999997</v>
      </c>
      <c r="D138" s="76">
        <v>33.299999999999997</v>
      </c>
      <c r="E138" s="76"/>
      <c r="F138" s="76"/>
      <c r="G138" s="76"/>
      <c r="H138" s="76"/>
      <c r="I138" s="76"/>
      <c r="J138" s="76"/>
      <c r="K138" s="76"/>
      <c r="L138" s="87"/>
    </row>
    <row r="139" spans="1:13">
      <c r="A139" s="82" t="s">
        <v>203</v>
      </c>
      <c r="B139" s="83" t="s">
        <v>46</v>
      </c>
      <c r="C139" s="76">
        <v>3.7</v>
      </c>
      <c r="D139" s="76"/>
      <c r="E139" s="76"/>
      <c r="F139" s="76"/>
      <c r="G139" s="76"/>
      <c r="H139" s="76"/>
      <c r="I139" s="76"/>
      <c r="J139" s="76"/>
      <c r="K139" s="76"/>
      <c r="L139" s="87">
        <v>3.7</v>
      </c>
    </row>
    <row r="140" spans="1:13">
      <c r="A140" s="82" t="s">
        <v>204</v>
      </c>
      <c r="B140" s="83" t="s">
        <v>205</v>
      </c>
      <c r="C140" s="76">
        <v>10.8</v>
      </c>
      <c r="D140" s="76"/>
      <c r="E140" s="76"/>
      <c r="F140" s="76"/>
      <c r="G140" s="76"/>
      <c r="H140" s="76"/>
      <c r="I140" s="76"/>
      <c r="J140" s="76"/>
      <c r="K140" s="76">
        <v>10.8</v>
      </c>
      <c r="L140" s="87"/>
    </row>
    <row r="141" spans="1:13">
      <c r="A141" s="82" t="s">
        <v>206</v>
      </c>
      <c r="B141" s="83" t="s">
        <v>50</v>
      </c>
      <c r="C141" s="76">
        <v>56.3</v>
      </c>
      <c r="D141" s="76"/>
      <c r="E141" s="76"/>
      <c r="F141" s="76"/>
      <c r="G141" s="76"/>
      <c r="H141" s="76"/>
      <c r="I141" s="76"/>
      <c r="J141" s="76"/>
      <c r="K141" s="76"/>
      <c r="L141" s="87">
        <v>56.3</v>
      </c>
    </row>
    <row r="142" spans="1:13">
      <c r="A142" s="82" t="s">
        <v>369</v>
      </c>
      <c r="B142" s="83" t="s">
        <v>370</v>
      </c>
      <c r="C142" s="76">
        <v>3.6</v>
      </c>
      <c r="D142" s="76"/>
      <c r="E142" s="76"/>
      <c r="F142" s="76"/>
      <c r="G142" s="76"/>
      <c r="H142" s="76"/>
      <c r="I142" s="76"/>
      <c r="J142" s="76"/>
      <c r="K142" s="76"/>
      <c r="L142" s="87">
        <v>3.6</v>
      </c>
    </row>
    <row r="143" spans="1:13">
      <c r="A143" s="82" t="s">
        <v>207</v>
      </c>
      <c r="B143" s="83" t="s">
        <v>50</v>
      </c>
      <c r="C143" s="76">
        <v>16.2</v>
      </c>
      <c r="D143" s="76"/>
      <c r="E143" s="76"/>
      <c r="F143" s="76"/>
      <c r="G143" s="76"/>
      <c r="H143" s="76"/>
      <c r="I143" s="76"/>
      <c r="J143" s="76"/>
      <c r="K143" s="76"/>
      <c r="L143" s="87">
        <v>16.2</v>
      </c>
    </row>
    <row r="144" spans="1:13">
      <c r="A144" s="82" t="s">
        <v>155</v>
      </c>
      <c r="B144" s="83" t="s">
        <v>374</v>
      </c>
      <c r="C144" s="76">
        <v>4.5</v>
      </c>
      <c r="D144" s="76"/>
      <c r="E144" s="196"/>
      <c r="F144" s="76"/>
      <c r="G144" s="76"/>
      <c r="H144" s="76"/>
      <c r="I144" s="76"/>
      <c r="J144" s="76"/>
      <c r="K144" s="76"/>
      <c r="L144" s="87">
        <v>4.5</v>
      </c>
      <c r="M144" s="143"/>
    </row>
    <row r="145" spans="1:13">
      <c r="A145" s="82" t="s">
        <v>156</v>
      </c>
      <c r="B145" s="83" t="s">
        <v>328</v>
      </c>
      <c r="C145" s="76">
        <v>13.5</v>
      </c>
      <c r="D145" s="76"/>
      <c r="E145" s="76"/>
      <c r="F145" s="76"/>
      <c r="G145" s="76"/>
      <c r="H145" s="76"/>
      <c r="I145" s="76"/>
      <c r="J145" s="76"/>
      <c r="K145" s="76"/>
      <c r="L145" s="87">
        <v>13.5</v>
      </c>
    </row>
    <row r="146" spans="1:13">
      <c r="A146" s="82" t="s">
        <v>157</v>
      </c>
      <c r="B146" s="83" t="s">
        <v>158</v>
      </c>
      <c r="C146" s="76">
        <v>10.7</v>
      </c>
      <c r="D146" s="76">
        <v>10.7</v>
      </c>
      <c r="E146" s="76"/>
      <c r="F146" s="76"/>
      <c r="G146" s="76"/>
      <c r="H146" s="76"/>
      <c r="I146" s="76"/>
      <c r="J146" s="76"/>
      <c r="K146" s="76"/>
      <c r="L146" s="87"/>
    </row>
    <row r="147" spans="1:13">
      <c r="A147" s="82" t="s">
        <v>159</v>
      </c>
      <c r="B147" s="83" t="s">
        <v>44</v>
      </c>
      <c r="C147" s="76">
        <v>6.7</v>
      </c>
      <c r="D147" s="76">
        <v>6.7</v>
      </c>
      <c r="E147" s="76"/>
      <c r="F147" s="76"/>
      <c r="G147" s="76"/>
      <c r="H147" s="76"/>
      <c r="I147" s="76"/>
      <c r="J147" s="76"/>
      <c r="K147" s="76"/>
      <c r="L147" s="87"/>
    </row>
    <row r="148" spans="1:13">
      <c r="A148" s="82" t="s">
        <v>160</v>
      </c>
      <c r="B148" s="83" t="s">
        <v>107</v>
      </c>
      <c r="C148" s="76">
        <v>2.2999999999999998</v>
      </c>
      <c r="D148" s="76">
        <v>2.2999999999999998</v>
      </c>
      <c r="E148" s="76"/>
      <c r="F148" s="76"/>
      <c r="G148" s="76"/>
      <c r="H148" s="76"/>
      <c r="I148" s="76"/>
      <c r="J148" s="76"/>
      <c r="K148" s="76"/>
      <c r="L148" s="87"/>
    </row>
    <row r="149" spans="1:13">
      <c r="A149" s="82" t="s">
        <v>161</v>
      </c>
      <c r="B149" s="83" t="s">
        <v>162</v>
      </c>
      <c r="C149" s="76">
        <v>35.6</v>
      </c>
      <c r="D149" s="76">
        <v>35.6</v>
      </c>
      <c r="E149" s="76"/>
      <c r="F149" s="76"/>
      <c r="G149" s="76"/>
      <c r="H149" s="76"/>
      <c r="I149" s="76"/>
      <c r="J149" s="76"/>
      <c r="K149" s="76"/>
      <c r="L149" s="87"/>
    </row>
    <row r="150" spans="1:13">
      <c r="A150" s="82" t="s">
        <v>163</v>
      </c>
      <c r="B150" s="83" t="s">
        <v>164</v>
      </c>
      <c r="C150" s="76">
        <v>284.5</v>
      </c>
      <c r="D150" s="76">
        <v>284.5</v>
      </c>
      <c r="E150" s="76"/>
      <c r="F150" s="76"/>
      <c r="G150" s="76"/>
      <c r="H150" s="76"/>
      <c r="I150" s="76"/>
      <c r="J150" s="76"/>
      <c r="K150" s="76"/>
      <c r="L150" s="87"/>
    </row>
    <row r="151" spans="1:13">
      <c r="A151" s="82" t="s">
        <v>165</v>
      </c>
      <c r="B151" s="83" t="s">
        <v>166</v>
      </c>
      <c r="C151" s="76">
        <v>72.2</v>
      </c>
      <c r="D151" s="76"/>
      <c r="E151" s="76"/>
      <c r="F151" s="76"/>
      <c r="G151" s="76"/>
      <c r="H151" s="76"/>
      <c r="I151" s="76"/>
      <c r="J151" s="76"/>
      <c r="K151" s="76">
        <v>72.2</v>
      </c>
      <c r="L151" s="87"/>
    </row>
    <row r="152" spans="1:13">
      <c r="A152" s="82" t="s">
        <v>167</v>
      </c>
      <c r="B152" s="83" t="s">
        <v>168</v>
      </c>
      <c r="C152" s="76">
        <v>40.4</v>
      </c>
      <c r="D152" s="76">
        <v>40.4</v>
      </c>
      <c r="E152" s="76"/>
      <c r="F152" s="76"/>
      <c r="G152" s="76"/>
      <c r="H152" s="76"/>
      <c r="I152" s="76"/>
      <c r="J152" s="76"/>
      <c r="K152" s="76"/>
      <c r="L152" s="87"/>
    </row>
    <row r="153" spans="1:13">
      <c r="A153" s="82" t="s">
        <v>169</v>
      </c>
      <c r="B153" s="83" t="s">
        <v>329</v>
      </c>
      <c r="C153" s="76">
        <v>22.5</v>
      </c>
      <c r="D153" s="76">
        <v>22.5</v>
      </c>
      <c r="E153" s="76"/>
      <c r="F153" s="76"/>
      <c r="G153" s="76"/>
      <c r="H153" s="76"/>
      <c r="I153" s="76"/>
      <c r="J153" s="76"/>
      <c r="K153" s="76"/>
      <c r="L153" s="87"/>
    </row>
    <row r="154" spans="1:13">
      <c r="A154" s="82" t="s">
        <v>170</v>
      </c>
      <c r="B154" s="83" t="s">
        <v>171</v>
      </c>
      <c r="C154" s="76">
        <v>24.9</v>
      </c>
      <c r="D154" s="76">
        <v>24.9</v>
      </c>
      <c r="E154" s="76"/>
      <c r="F154" s="76"/>
      <c r="G154" s="76"/>
      <c r="H154" s="76"/>
      <c r="I154" s="76"/>
      <c r="J154" s="76"/>
      <c r="K154" s="76"/>
      <c r="L154" s="87"/>
    </row>
    <row r="155" spans="1:13">
      <c r="A155" s="82" t="s">
        <v>172</v>
      </c>
      <c r="B155" s="83" t="s">
        <v>37</v>
      </c>
      <c r="C155" s="76">
        <v>2</v>
      </c>
      <c r="D155" s="76">
        <v>2</v>
      </c>
      <c r="E155" s="76"/>
      <c r="F155" s="76"/>
      <c r="G155" s="76"/>
      <c r="H155" s="76"/>
      <c r="I155" s="76"/>
      <c r="J155" s="76"/>
      <c r="K155" s="76"/>
      <c r="L155" s="87"/>
    </row>
    <row r="156" spans="1:13">
      <c r="A156" s="82" t="s">
        <v>330</v>
      </c>
      <c r="B156" s="83" t="s">
        <v>205</v>
      </c>
      <c r="C156" s="76">
        <v>7.9</v>
      </c>
      <c r="D156" s="76">
        <v>7.9</v>
      </c>
      <c r="E156" s="76"/>
      <c r="F156" s="76"/>
      <c r="G156" s="76"/>
      <c r="H156" s="76"/>
      <c r="I156" s="76"/>
      <c r="J156" s="76"/>
      <c r="K156" s="76"/>
      <c r="L156" s="87"/>
    </row>
    <row r="157" spans="1:13">
      <c r="A157" s="82" t="s">
        <v>331</v>
      </c>
      <c r="B157" s="83" t="s">
        <v>37</v>
      </c>
      <c r="C157" s="76">
        <v>1.6</v>
      </c>
      <c r="D157" s="76">
        <v>1.6</v>
      </c>
      <c r="E157" s="76"/>
      <c r="F157" s="76"/>
      <c r="G157" s="76"/>
      <c r="H157" s="76"/>
      <c r="I157" s="76"/>
      <c r="J157" s="76"/>
      <c r="K157" s="76"/>
      <c r="L157" s="87"/>
    </row>
    <row r="158" spans="1:13">
      <c r="A158" s="82" t="s">
        <v>332</v>
      </c>
      <c r="B158" s="83" t="s">
        <v>37</v>
      </c>
      <c r="C158" s="76">
        <v>1.9</v>
      </c>
      <c r="D158" s="76">
        <v>1.9</v>
      </c>
      <c r="E158" s="76"/>
      <c r="F158" s="76"/>
      <c r="G158" s="76"/>
      <c r="H158" s="76"/>
      <c r="I158" s="76"/>
      <c r="J158" s="76"/>
      <c r="K158" s="76"/>
      <c r="L158" s="87"/>
    </row>
    <row r="159" spans="1:13">
      <c r="A159" s="82" t="s">
        <v>333</v>
      </c>
      <c r="B159" s="83" t="s">
        <v>334</v>
      </c>
      <c r="C159" s="76">
        <v>4</v>
      </c>
      <c r="D159" s="196"/>
      <c r="E159" s="76"/>
      <c r="F159" s="76"/>
      <c r="G159" s="76"/>
      <c r="H159" s="76"/>
      <c r="I159" s="76"/>
      <c r="J159" s="76"/>
      <c r="K159" s="76"/>
      <c r="L159" s="87">
        <v>4</v>
      </c>
      <c r="M159" s="143"/>
    </row>
    <row r="160" spans="1:13">
      <c r="A160" s="82" t="s">
        <v>208</v>
      </c>
      <c r="B160" s="83" t="s">
        <v>209</v>
      </c>
      <c r="C160" s="76">
        <v>5.2</v>
      </c>
      <c r="D160" s="76"/>
      <c r="E160" s="76"/>
      <c r="F160" s="76"/>
      <c r="G160" s="76"/>
      <c r="H160" s="76"/>
      <c r="I160" s="76"/>
      <c r="J160" s="76"/>
      <c r="K160" s="76"/>
      <c r="L160" s="87">
        <v>5.2</v>
      </c>
    </row>
    <row r="161" spans="1:12">
      <c r="A161" s="82" t="s">
        <v>210</v>
      </c>
      <c r="B161" s="83" t="s">
        <v>211</v>
      </c>
      <c r="C161" s="76">
        <v>82.2</v>
      </c>
      <c r="D161" s="76"/>
      <c r="E161" s="76">
        <v>82.2</v>
      </c>
      <c r="F161" s="76"/>
      <c r="G161" s="76"/>
      <c r="H161" s="76"/>
      <c r="I161" s="76"/>
      <c r="J161" s="76"/>
      <c r="K161" s="76"/>
      <c r="L161" s="87"/>
    </row>
    <row r="162" spans="1:12">
      <c r="A162" s="82" t="s">
        <v>212</v>
      </c>
      <c r="B162" s="83" t="s">
        <v>82</v>
      </c>
      <c r="C162" s="76">
        <v>7.6</v>
      </c>
      <c r="D162" s="76"/>
      <c r="E162" s="76">
        <v>7.6</v>
      </c>
      <c r="F162" s="76"/>
      <c r="G162" s="76"/>
      <c r="H162" s="76"/>
      <c r="I162" s="76"/>
      <c r="J162" s="76"/>
      <c r="K162" s="76"/>
      <c r="L162" s="87"/>
    </row>
    <row r="163" spans="1:12">
      <c r="A163" s="82" t="s">
        <v>213</v>
      </c>
      <c r="B163" s="83" t="s">
        <v>82</v>
      </c>
      <c r="C163" s="76">
        <v>7.6</v>
      </c>
      <c r="D163" s="76"/>
      <c r="E163" s="76">
        <v>7.6</v>
      </c>
      <c r="F163" s="76"/>
      <c r="G163" s="76"/>
      <c r="H163" s="76"/>
      <c r="I163" s="76"/>
      <c r="J163" s="76"/>
      <c r="K163" s="76"/>
      <c r="L163" s="87"/>
    </row>
    <row r="164" spans="1:12">
      <c r="A164" s="82" t="s">
        <v>214</v>
      </c>
      <c r="B164" s="83" t="s">
        <v>215</v>
      </c>
      <c r="C164" s="76">
        <v>7.1</v>
      </c>
      <c r="D164" s="76"/>
      <c r="E164" s="76"/>
      <c r="F164" s="76"/>
      <c r="G164" s="76"/>
      <c r="H164" s="76"/>
      <c r="I164" s="76"/>
      <c r="J164" s="76"/>
      <c r="K164" s="76">
        <v>7.1</v>
      </c>
      <c r="L164" s="87"/>
    </row>
    <row r="165" spans="1:12">
      <c r="A165" s="82" t="s">
        <v>216</v>
      </c>
      <c r="B165" s="83" t="s">
        <v>82</v>
      </c>
      <c r="C165" s="76">
        <v>12.7</v>
      </c>
      <c r="D165" s="76"/>
      <c r="E165" s="204">
        <v>12.7</v>
      </c>
      <c r="F165" s="76"/>
      <c r="G165" s="76"/>
      <c r="H165" s="76"/>
      <c r="I165" s="76"/>
      <c r="J165" s="76"/>
      <c r="K165" s="76"/>
      <c r="L165" s="87"/>
    </row>
    <row r="166" spans="1:12">
      <c r="A166" s="82" t="s">
        <v>217</v>
      </c>
      <c r="B166" s="83" t="s">
        <v>82</v>
      </c>
      <c r="C166" s="76">
        <v>13</v>
      </c>
      <c r="D166" s="76"/>
      <c r="E166" s="76">
        <v>13</v>
      </c>
      <c r="F166" s="76"/>
      <c r="G166" s="76"/>
      <c r="H166" s="76"/>
      <c r="I166" s="76"/>
      <c r="J166" s="76"/>
      <c r="K166" s="76"/>
      <c r="L166" s="87"/>
    </row>
    <row r="167" spans="1:12">
      <c r="A167" s="82" t="s">
        <v>218</v>
      </c>
      <c r="B167" s="83" t="s">
        <v>82</v>
      </c>
      <c r="C167" s="76">
        <v>13</v>
      </c>
      <c r="D167" s="76"/>
      <c r="E167" s="76">
        <v>13</v>
      </c>
      <c r="F167" s="76"/>
      <c r="G167" s="76"/>
      <c r="H167" s="76"/>
      <c r="I167" s="76"/>
      <c r="J167" s="76"/>
      <c r="K167" s="76"/>
      <c r="L167" s="87"/>
    </row>
    <row r="168" spans="1:12">
      <c r="A168" s="82" t="s">
        <v>219</v>
      </c>
      <c r="B168" s="83" t="s">
        <v>82</v>
      </c>
      <c r="C168" s="76">
        <v>12.7</v>
      </c>
      <c r="D168" s="76"/>
      <c r="E168" s="76">
        <v>12.7</v>
      </c>
      <c r="F168" s="76"/>
      <c r="G168" s="76"/>
      <c r="H168" s="76"/>
      <c r="I168" s="76"/>
      <c r="J168" s="76"/>
      <c r="K168" s="76"/>
      <c r="L168" s="87"/>
    </row>
    <row r="169" spans="1:12">
      <c r="A169" s="82" t="s">
        <v>221</v>
      </c>
      <c r="B169" s="83" t="s">
        <v>107</v>
      </c>
      <c r="C169" s="76">
        <v>4.9000000000000004</v>
      </c>
      <c r="D169" s="76"/>
      <c r="E169" s="76"/>
      <c r="F169" s="76"/>
      <c r="G169" s="76"/>
      <c r="H169" s="76"/>
      <c r="I169" s="76"/>
      <c r="J169" s="76">
        <v>4.9000000000000004</v>
      </c>
      <c r="K169" s="76"/>
      <c r="L169" s="87"/>
    </row>
    <row r="170" spans="1:12">
      <c r="A170" s="82" t="s">
        <v>222</v>
      </c>
      <c r="B170" s="83" t="s">
        <v>82</v>
      </c>
      <c r="C170" s="76">
        <v>8.1999999999999993</v>
      </c>
      <c r="D170" s="76"/>
      <c r="E170" s="76">
        <v>8.1999999999999993</v>
      </c>
      <c r="F170" s="76"/>
      <c r="G170" s="76"/>
      <c r="H170" s="76"/>
      <c r="I170" s="76"/>
      <c r="J170" s="76"/>
      <c r="K170" s="76"/>
      <c r="L170" s="87"/>
    </row>
    <row r="171" spans="1:12">
      <c r="A171" s="82" t="s">
        <v>223</v>
      </c>
      <c r="B171" s="83" t="s">
        <v>82</v>
      </c>
      <c r="C171" s="76">
        <v>9.1999999999999993</v>
      </c>
      <c r="D171" s="76"/>
      <c r="E171" s="76"/>
      <c r="F171" s="76"/>
      <c r="G171" s="76"/>
      <c r="H171" s="76"/>
      <c r="I171" s="76"/>
      <c r="J171" s="76"/>
      <c r="K171" s="204">
        <v>9.1999999999999993</v>
      </c>
      <c r="L171" s="87"/>
    </row>
    <row r="172" spans="1:12">
      <c r="A172" s="82" t="s">
        <v>224</v>
      </c>
      <c r="B172" s="83" t="s">
        <v>225</v>
      </c>
      <c r="C172" s="76">
        <v>6.7</v>
      </c>
      <c r="D172" s="76"/>
      <c r="E172" s="76">
        <v>6.7</v>
      </c>
      <c r="F172" s="76"/>
      <c r="G172" s="76"/>
      <c r="H172" s="76"/>
      <c r="I172" s="76"/>
      <c r="J172" s="76"/>
      <c r="K172" s="76"/>
      <c r="L172" s="87"/>
    </row>
    <row r="173" spans="1:12">
      <c r="A173" s="82" t="s">
        <v>226</v>
      </c>
      <c r="B173" s="83" t="s">
        <v>227</v>
      </c>
      <c r="C173" s="76">
        <v>11.2</v>
      </c>
      <c r="D173" s="76"/>
      <c r="E173" s="76">
        <v>11.2</v>
      </c>
      <c r="F173" s="76"/>
      <c r="G173" s="76"/>
      <c r="H173" s="76"/>
      <c r="I173" s="76"/>
      <c r="J173" s="76"/>
      <c r="K173" s="76"/>
      <c r="L173" s="87"/>
    </row>
    <row r="174" spans="1:12">
      <c r="A174" s="82" t="s">
        <v>228</v>
      </c>
      <c r="B174" s="83" t="s">
        <v>229</v>
      </c>
      <c r="C174" s="76">
        <v>18.899999999999999</v>
      </c>
      <c r="D174" s="76"/>
      <c r="E174" s="76">
        <v>18.899999999999999</v>
      </c>
      <c r="F174" s="76"/>
      <c r="G174" s="76"/>
      <c r="H174" s="76"/>
      <c r="I174" s="76"/>
      <c r="J174" s="76"/>
      <c r="K174" s="76"/>
      <c r="L174" s="87"/>
    </row>
    <row r="175" spans="1:12">
      <c r="A175" s="82" t="s">
        <v>230</v>
      </c>
      <c r="B175" s="83" t="s">
        <v>231</v>
      </c>
      <c r="C175" s="76">
        <v>13.5</v>
      </c>
      <c r="D175" s="76"/>
      <c r="E175" s="76">
        <v>13.5</v>
      </c>
      <c r="F175" s="76"/>
      <c r="G175" s="76"/>
      <c r="H175" s="76"/>
      <c r="I175" s="76"/>
      <c r="J175" s="76"/>
      <c r="K175" s="76"/>
      <c r="L175" s="87"/>
    </row>
    <row r="176" spans="1:12">
      <c r="A176" s="82" t="s">
        <v>232</v>
      </c>
      <c r="B176" s="83" t="s">
        <v>220</v>
      </c>
      <c r="C176" s="76">
        <v>15.2</v>
      </c>
      <c r="D176" s="76"/>
      <c r="E176" s="76">
        <v>15.2</v>
      </c>
      <c r="F176" s="76"/>
      <c r="G176" s="76"/>
      <c r="H176" s="76"/>
      <c r="I176" s="76"/>
      <c r="J176" s="76"/>
      <c r="K176" s="76"/>
      <c r="L176" s="87"/>
    </row>
    <row r="177" spans="1:28">
      <c r="A177" s="82" t="s">
        <v>233</v>
      </c>
      <c r="B177" s="83" t="s">
        <v>234</v>
      </c>
      <c r="C177" s="76">
        <v>15.1</v>
      </c>
      <c r="D177" s="76"/>
      <c r="E177" s="76">
        <v>15.1</v>
      </c>
      <c r="F177" s="76"/>
      <c r="G177" s="76"/>
      <c r="H177" s="76"/>
      <c r="I177" s="76"/>
      <c r="J177" s="76"/>
      <c r="K177" s="76"/>
      <c r="L177" s="87"/>
    </row>
    <row r="178" spans="1:28">
      <c r="A178" s="82" t="s">
        <v>235</v>
      </c>
      <c r="B178" s="83" t="s">
        <v>335</v>
      </c>
      <c r="C178" s="76">
        <v>18</v>
      </c>
      <c r="D178" s="76"/>
      <c r="E178" s="76">
        <v>18</v>
      </c>
      <c r="F178" s="76"/>
      <c r="G178" s="76"/>
      <c r="H178" s="76"/>
      <c r="I178" s="76"/>
      <c r="J178" s="76"/>
      <c r="K178" s="76"/>
      <c r="L178" s="87"/>
    </row>
    <row r="179" spans="1:28">
      <c r="A179" s="82" t="s">
        <v>236</v>
      </c>
      <c r="B179" s="83" t="s">
        <v>335</v>
      </c>
      <c r="C179" s="76">
        <v>14.4</v>
      </c>
      <c r="D179" s="76"/>
      <c r="E179" s="76">
        <v>14.4</v>
      </c>
      <c r="F179" s="76"/>
      <c r="G179" s="76"/>
      <c r="H179" s="76"/>
      <c r="I179" s="76"/>
      <c r="J179" s="76"/>
      <c r="K179" s="76"/>
      <c r="L179" s="87"/>
    </row>
    <row r="180" spans="1:28">
      <c r="A180" s="82" t="s">
        <v>237</v>
      </c>
      <c r="B180" s="83" t="s">
        <v>335</v>
      </c>
      <c r="C180" s="76">
        <v>13</v>
      </c>
      <c r="D180" s="76"/>
      <c r="E180" s="76">
        <v>13</v>
      </c>
      <c r="F180" s="76"/>
      <c r="G180" s="76"/>
      <c r="H180" s="76"/>
      <c r="I180" s="76"/>
      <c r="J180" s="76"/>
      <c r="K180" s="76"/>
      <c r="L180" s="87"/>
    </row>
    <row r="181" spans="1:28">
      <c r="A181" s="82" t="s">
        <v>238</v>
      </c>
      <c r="B181" s="83" t="s">
        <v>335</v>
      </c>
      <c r="C181" s="76">
        <v>12.9</v>
      </c>
      <c r="D181" s="76"/>
      <c r="E181" s="76">
        <v>12.9</v>
      </c>
      <c r="F181" s="76"/>
      <c r="G181" s="76"/>
      <c r="H181" s="76"/>
      <c r="I181" s="76"/>
      <c r="J181" s="76"/>
      <c r="K181" s="76"/>
      <c r="L181" s="87"/>
    </row>
    <row r="182" spans="1:28">
      <c r="A182" s="82" t="s">
        <v>239</v>
      </c>
      <c r="B182" s="83" t="s">
        <v>335</v>
      </c>
      <c r="C182" s="76">
        <v>13</v>
      </c>
      <c r="D182" s="76"/>
      <c r="E182" s="76">
        <v>13</v>
      </c>
      <c r="F182" s="76"/>
      <c r="G182" s="76"/>
      <c r="H182" s="76"/>
      <c r="I182" s="76"/>
      <c r="J182" s="76"/>
      <c r="K182" s="76"/>
      <c r="L182" s="87"/>
    </row>
    <row r="183" spans="1:28">
      <c r="A183" s="82" t="s">
        <v>240</v>
      </c>
      <c r="B183" s="83" t="s">
        <v>335</v>
      </c>
      <c r="C183" s="76">
        <v>13</v>
      </c>
      <c r="D183" s="76"/>
      <c r="E183" s="76">
        <v>13</v>
      </c>
      <c r="F183" s="76"/>
      <c r="G183" s="76"/>
      <c r="H183" s="76"/>
      <c r="I183" s="76"/>
      <c r="J183" s="76"/>
      <c r="K183" s="76"/>
      <c r="L183" s="87"/>
    </row>
    <row r="184" spans="1:28">
      <c r="A184" s="82" t="s">
        <v>241</v>
      </c>
      <c r="B184" s="83" t="s">
        <v>242</v>
      </c>
      <c r="C184" s="76">
        <v>30.6</v>
      </c>
      <c r="D184" s="76"/>
      <c r="E184" s="76">
        <v>30.6</v>
      </c>
      <c r="F184" s="76"/>
      <c r="G184" s="76"/>
      <c r="H184" s="76"/>
      <c r="I184" s="76"/>
      <c r="J184" s="76"/>
      <c r="K184" s="76"/>
      <c r="L184" s="87"/>
    </row>
    <row r="185" spans="1:28">
      <c r="A185" s="82" t="s">
        <v>243</v>
      </c>
      <c r="B185" s="83" t="s">
        <v>244</v>
      </c>
      <c r="C185" s="76">
        <v>14.6</v>
      </c>
      <c r="D185" s="76"/>
      <c r="E185" s="76">
        <v>14.6</v>
      </c>
      <c r="F185" s="76"/>
      <c r="G185" s="76"/>
      <c r="H185" s="76"/>
      <c r="I185" s="76"/>
      <c r="J185" s="76"/>
      <c r="K185" s="76"/>
      <c r="L185" s="87"/>
    </row>
    <row r="186" spans="1:28">
      <c r="A186" s="82" t="s">
        <v>245</v>
      </c>
      <c r="B186" s="83" t="s">
        <v>336</v>
      </c>
      <c r="C186" s="76">
        <v>47.2</v>
      </c>
      <c r="D186" s="76"/>
      <c r="E186" s="76"/>
      <c r="F186" s="76">
        <v>47.2</v>
      </c>
      <c r="G186" s="76"/>
      <c r="H186" s="76"/>
      <c r="I186" s="76"/>
      <c r="J186" s="76"/>
      <c r="K186" s="76"/>
      <c r="L186" s="87"/>
    </row>
    <row r="187" spans="1:28">
      <c r="A187" s="82" t="s">
        <v>375</v>
      </c>
      <c r="B187" s="83" t="s">
        <v>376</v>
      </c>
      <c r="C187" s="76">
        <v>27.2</v>
      </c>
      <c r="D187" s="76"/>
      <c r="E187" s="76">
        <v>27.2</v>
      </c>
      <c r="F187" s="205"/>
      <c r="G187" s="199"/>
      <c r="H187" s="76"/>
      <c r="I187" s="76"/>
      <c r="J187" s="76"/>
      <c r="K187" s="76"/>
      <c r="L187" s="87"/>
      <c r="M187" s="144"/>
    </row>
    <row r="188" spans="1:28">
      <c r="A188" s="82" t="s">
        <v>246</v>
      </c>
      <c r="B188" s="83" t="s">
        <v>379</v>
      </c>
      <c r="C188" s="76">
        <v>5.8</v>
      </c>
      <c r="D188" s="76"/>
      <c r="E188" s="76">
        <v>5.8</v>
      </c>
      <c r="F188" s="76"/>
      <c r="G188" s="76"/>
      <c r="H188" s="76"/>
      <c r="I188" s="76"/>
      <c r="J188" s="76"/>
      <c r="K188" s="76"/>
      <c r="L188" s="87"/>
      <c r="M188" s="144"/>
      <c r="N188" s="4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74"/>
      <c r="Z188" s="72"/>
      <c r="AA188" s="33"/>
      <c r="AB188" s="178"/>
    </row>
    <row r="189" spans="1:28">
      <c r="A189" s="82" t="s">
        <v>337</v>
      </c>
      <c r="B189" s="83" t="s">
        <v>335</v>
      </c>
      <c r="C189" s="76">
        <v>21.8</v>
      </c>
      <c r="D189" s="76"/>
      <c r="E189" s="76">
        <v>21.8</v>
      </c>
      <c r="F189" s="76"/>
      <c r="G189" s="76"/>
      <c r="H189" s="76"/>
      <c r="I189" s="76"/>
      <c r="J189" s="76"/>
      <c r="K189" s="76"/>
      <c r="L189" s="87"/>
      <c r="N189" s="4"/>
      <c r="O189" s="34"/>
      <c r="P189" s="34"/>
      <c r="Q189" s="34"/>
      <c r="R189" s="34"/>
      <c r="S189" s="34"/>
      <c r="T189" s="34"/>
      <c r="U189" s="34"/>
      <c r="V189" s="34"/>
      <c r="W189" s="34"/>
      <c r="X189" s="26"/>
      <c r="Y189" s="26"/>
      <c r="Z189" s="26"/>
      <c r="AA189" s="35"/>
      <c r="AB189" s="178"/>
    </row>
    <row r="190" spans="1:28">
      <c r="A190" s="82" t="s">
        <v>338</v>
      </c>
      <c r="B190" s="83" t="s">
        <v>113</v>
      </c>
      <c r="C190" s="76">
        <v>7.6</v>
      </c>
      <c r="D190" s="76"/>
      <c r="E190" s="76">
        <v>7.6</v>
      </c>
      <c r="F190" s="76"/>
      <c r="G190" s="76"/>
      <c r="H190" s="76"/>
      <c r="I190" s="76"/>
      <c r="J190" s="76"/>
      <c r="K190" s="76"/>
      <c r="L190" s="87"/>
      <c r="N190" s="4"/>
      <c r="O190" s="34"/>
      <c r="P190" s="34"/>
      <c r="Q190" s="34"/>
      <c r="R190" s="34"/>
      <c r="S190" s="34"/>
      <c r="T190" s="34"/>
      <c r="U190" s="34"/>
      <c r="V190" s="34"/>
      <c r="W190" s="34"/>
      <c r="X190" s="26"/>
      <c r="Y190" s="26"/>
      <c r="Z190" s="26"/>
      <c r="AA190" s="35"/>
      <c r="AB190" s="73"/>
    </row>
    <row r="191" spans="1:28">
      <c r="A191" s="82" t="s">
        <v>247</v>
      </c>
      <c r="B191" s="83" t="s">
        <v>335</v>
      </c>
      <c r="C191" s="76">
        <v>29.5</v>
      </c>
      <c r="D191" s="76"/>
      <c r="E191" s="76">
        <v>29.5</v>
      </c>
      <c r="F191" s="76"/>
      <c r="G191" s="76"/>
      <c r="H191" s="76"/>
      <c r="I191" s="76"/>
      <c r="J191" s="76"/>
      <c r="K191" s="76"/>
      <c r="L191" s="87"/>
      <c r="N191" s="36"/>
      <c r="O191" s="22"/>
      <c r="P191" s="22"/>
      <c r="Q191" s="22"/>
      <c r="R191" s="22"/>
      <c r="S191" s="22"/>
      <c r="T191" s="22"/>
      <c r="U191" s="22"/>
      <c r="V191" s="22"/>
      <c r="W191" s="22"/>
      <c r="X191" s="11"/>
      <c r="Y191" s="11"/>
      <c r="Z191" s="11"/>
      <c r="AA191" s="37"/>
      <c r="AB191" s="38"/>
    </row>
    <row r="192" spans="1:28">
      <c r="A192" s="82" t="s">
        <v>248</v>
      </c>
      <c r="B192" s="83" t="s">
        <v>335</v>
      </c>
      <c r="C192" s="76">
        <v>29.1</v>
      </c>
      <c r="D192" s="76"/>
      <c r="E192" s="76">
        <v>29.1</v>
      </c>
      <c r="F192" s="76"/>
      <c r="G192" s="76"/>
      <c r="H192" s="76"/>
      <c r="I192" s="76"/>
      <c r="J192" s="76"/>
      <c r="K192" s="76"/>
      <c r="L192" s="87"/>
      <c r="N192" s="36"/>
      <c r="O192" s="22"/>
      <c r="P192" s="22"/>
      <c r="Q192" s="22"/>
      <c r="R192" s="22"/>
      <c r="S192" s="22"/>
      <c r="T192" s="22"/>
      <c r="U192" s="22"/>
      <c r="V192" s="22"/>
      <c r="W192" s="22"/>
      <c r="X192" s="11"/>
      <c r="Y192" s="11"/>
      <c r="Z192" s="11"/>
      <c r="AA192" s="37"/>
      <c r="AB192" s="38"/>
    </row>
    <row r="193" spans="1:28">
      <c r="A193" s="82" t="s">
        <v>249</v>
      </c>
      <c r="B193" s="83" t="s">
        <v>335</v>
      </c>
      <c r="C193" s="76">
        <v>29.5</v>
      </c>
      <c r="D193" s="76"/>
      <c r="E193" s="76">
        <v>29.5</v>
      </c>
      <c r="F193" s="76"/>
      <c r="G193" s="76"/>
      <c r="H193" s="76"/>
      <c r="I193" s="76"/>
      <c r="J193" s="76"/>
      <c r="K193" s="76"/>
      <c r="L193" s="87"/>
      <c r="N193" s="39"/>
      <c r="O193" s="40"/>
      <c r="P193" s="40"/>
      <c r="Q193" s="40"/>
      <c r="R193" s="40"/>
      <c r="S193" s="40"/>
      <c r="T193" s="40"/>
      <c r="U193" s="40"/>
      <c r="V193" s="40"/>
      <c r="W193" s="40"/>
      <c r="X193" s="41"/>
      <c r="Y193" s="41"/>
      <c r="Z193" s="41"/>
      <c r="AA193" s="42"/>
      <c r="AB193" s="43"/>
    </row>
    <row r="194" spans="1:28">
      <c r="A194" s="82" t="s">
        <v>250</v>
      </c>
      <c r="B194" s="83" t="s">
        <v>380</v>
      </c>
      <c r="C194" s="76">
        <v>25.4</v>
      </c>
      <c r="D194" s="76"/>
      <c r="E194" s="76"/>
      <c r="F194" s="76"/>
      <c r="G194" s="76"/>
      <c r="H194" s="76"/>
      <c r="I194" s="76">
        <v>25.4</v>
      </c>
      <c r="J194" s="76"/>
      <c r="K194" s="76"/>
      <c r="L194" s="87"/>
      <c r="N194" s="44"/>
      <c r="O194" s="40"/>
      <c r="P194" s="40"/>
      <c r="Q194" s="40"/>
      <c r="R194" s="40"/>
      <c r="S194" s="40"/>
      <c r="T194" s="40"/>
      <c r="U194" s="40"/>
      <c r="V194" s="40"/>
      <c r="W194" s="40"/>
      <c r="X194" s="41"/>
      <c r="Y194" s="41"/>
      <c r="Z194" s="41"/>
      <c r="AA194" s="42"/>
      <c r="AB194" s="43"/>
    </row>
    <row r="195" spans="1:28">
      <c r="A195" s="82" t="s">
        <v>251</v>
      </c>
      <c r="B195" s="83" t="s">
        <v>252</v>
      </c>
      <c r="C195" s="76">
        <v>4</v>
      </c>
      <c r="D195" s="76"/>
      <c r="E195" s="76">
        <v>4</v>
      </c>
      <c r="F195" s="76"/>
      <c r="G195" s="76"/>
      <c r="H195" s="76"/>
      <c r="I195" s="76"/>
      <c r="J195" s="76"/>
      <c r="K195" s="76"/>
      <c r="L195" s="87"/>
      <c r="N195" s="29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45"/>
    </row>
    <row r="196" spans="1:28">
      <c r="A196" s="82" t="s">
        <v>253</v>
      </c>
      <c r="B196" s="83" t="s">
        <v>252</v>
      </c>
      <c r="C196" s="76">
        <v>4</v>
      </c>
      <c r="D196" s="76"/>
      <c r="E196" s="76">
        <v>4</v>
      </c>
      <c r="F196" s="76"/>
      <c r="G196" s="76"/>
      <c r="H196" s="76"/>
      <c r="I196" s="76"/>
      <c r="J196" s="76"/>
      <c r="K196" s="76"/>
      <c r="L196" s="87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6"/>
      <c r="Y196" s="46"/>
      <c r="Z196" s="46"/>
      <c r="AA196" s="4"/>
      <c r="AB196" s="19"/>
    </row>
    <row r="197" spans="1:28">
      <c r="A197" s="82" t="s">
        <v>254</v>
      </c>
      <c r="B197" s="83" t="s">
        <v>255</v>
      </c>
      <c r="C197" s="76">
        <v>18.600000000000001</v>
      </c>
      <c r="D197" s="76"/>
      <c r="E197" s="76">
        <v>18.600000000000001</v>
      </c>
      <c r="F197" s="76"/>
      <c r="G197" s="76"/>
      <c r="H197" s="76"/>
      <c r="I197" s="76"/>
      <c r="J197" s="76"/>
      <c r="K197" s="76"/>
      <c r="L197" s="87"/>
      <c r="N197" s="4"/>
      <c r="O197" s="22"/>
      <c r="P197" s="22"/>
      <c r="Q197" s="22"/>
      <c r="R197" s="22"/>
      <c r="S197" s="22"/>
      <c r="T197" s="22"/>
      <c r="U197" s="22"/>
      <c r="V197" s="22"/>
      <c r="W197" s="22"/>
      <c r="X197" s="27"/>
      <c r="Y197" s="27"/>
      <c r="Z197" s="27"/>
      <c r="AA197" s="46"/>
      <c r="AB197" s="4"/>
    </row>
    <row r="198" spans="1:28">
      <c r="A198" s="82" t="s">
        <v>256</v>
      </c>
      <c r="B198" s="83" t="s">
        <v>257</v>
      </c>
      <c r="C198" s="76">
        <v>15.3</v>
      </c>
      <c r="D198" s="194">
        <v>15.3</v>
      </c>
      <c r="E198" s="76"/>
      <c r="F198" s="76"/>
      <c r="G198" s="76"/>
      <c r="H198" s="76"/>
      <c r="I198" s="76"/>
      <c r="J198" s="76"/>
      <c r="K198" s="76"/>
      <c r="L198" s="87"/>
      <c r="N198" s="4"/>
      <c r="O198" s="22"/>
      <c r="P198" s="22"/>
      <c r="Q198" s="22"/>
      <c r="R198" s="22"/>
      <c r="S198" s="22"/>
      <c r="T198" s="22"/>
      <c r="U198" s="22"/>
      <c r="V198" s="22"/>
      <c r="W198" s="22"/>
      <c r="X198" s="27"/>
      <c r="Y198" s="27"/>
      <c r="Z198" s="27"/>
      <c r="AA198" s="4"/>
      <c r="AB198" s="4"/>
    </row>
    <row r="199" spans="1:28">
      <c r="A199" s="82" t="s">
        <v>258</v>
      </c>
      <c r="B199" s="83" t="s">
        <v>339</v>
      </c>
      <c r="C199" s="76">
        <v>42.1</v>
      </c>
      <c r="D199" s="76"/>
      <c r="E199" s="76"/>
      <c r="F199" s="76"/>
      <c r="G199" s="76"/>
      <c r="H199" s="76"/>
      <c r="I199" s="76"/>
      <c r="J199" s="76"/>
      <c r="K199" s="76">
        <v>42.1</v>
      </c>
      <c r="L199" s="87"/>
      <c r="N199" s="47"/>
      <c r="O199" s="48"/>
      <c r="P199" s="48"/>
      <c r="Q199" s="48"/>
      <c r="R199" s="48"/>
      <c r="S199" s="48"/>
      <c r="T199" s="48"/>
      <c r="U199" s="48"/>
      <c r="V199" s="48"/>
      <c r="W199" s="48"/>
      <c r="X199" s="27"/>
      <c r="Y199" s="27"/>
      <c r="Z199" s="27"/>
      <c r="AA199" s="4"/>
      <c r="AB199" s="4"/>
    </row>
    <row r="200" spans="1:28">
      <c r="A200" s="82" t="s">
        <v>259</v>
      </c>
      <c r="B200" s="83" t="s">
        <v>260</v>
      </c>
      <c r="C200" s="76">
        <v>41.9</v>
      </c>
      <c r="D200" s="76"/>
      <c r="E200" s="76"/>
      <c r="F200" s="76"/>
      <c r="G200" s="76"/>
      <c r="H200" s="76"/>
      <c r="I200" s="76"/>
      <c r="J200" s="76"/>
      <c r="K200" s="76">
        <v>41.9</v>
      </c>
      <c r="L200" s="87"/>
    </row>
    <row r="201" spans="1:28">
      <c r="A201" s="82" t="s">
        <v>261</v>
      </c>
      <c r="B201" s="83" t="s">
        <v>260</v>
      </c>
      <c r="C201" s="76">
        <v>41.9</v>
      </c>
      <c r="D201" s="76"/>
      <c r="E201" s="76"/>
      <c r="F201" s="76"/>
      <c r="G201" s="76"/>
      <c r="H201" s="76"/>
      <c r="I201" s="76"/>
      <c r="J201" s="76"/>
      <c r="K201" s="76">
        <v>41.9</v>
      </c>
      <c r="L201" s="87"/>
      <c r="N201" s="25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8">
      <c r="A202" s="82" t="s">
        <v>262</v>
      </c>
      <c r="B202" s="83" t="s">
        <v>44</v>
      </c>
      <c r="C202" s="76">
        <v>17.399999999999999</v>
      </c>
      <c r="D202" s="76"/>
      <c r="E202" s="76"/>
      <c r="F202" s="76"/>
      <c r="G202" s="76"/>
      <c r="H202" s="76"/>
      <c r="I202" s="76"/>
      <c r="J202" s="76"/>
      <c r="K202" s="76">
        <v>17.399999999999999</v>
      </c>
      <c r="L202" s="87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>
      <c r="A203" s="82" t="s">
        <v>263</v>
      </c>
      <c r="B203" s="83" t="s">
        <v>44</v>
      </c>
      <c r="C203" s="76">
        <v>61.8</v>
      </c>
      <c r="D203" s="76"/>
      <c r="E203" s="76"/>
      <c r="F203" s="76"/>
      <c r="G203" s="76"/>
      <c r="H203" s="76"/>
      <c r="I203" s="76"/>
      <c r="J203" s="76">
        <v>61.8</v>
      </c>
      <c r="K203" s="76"/>
      <c r="L203" s="87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>
      <c r="A204" s="82" t="s">
        <v>264</v>
      </c>
      <c r="B204" s="83" t="s">
        <v>44</v>
      </c>
      <c r="C204" s="76">
        <v>75.099999999999994</v>
      </c>
      <c r="D204" s="76"/>
      <c r="E204" s="76"/>
      <c r="F204" s="76"/>
      <c r="G204" s="76"/>
      <c r="H204" s="76"/>
      <c r="I204" s="76">
        <v>75.099999999999994</v>
      </c>
      <c r="J204" s="76"/>
      <c r="K204" s="76"/>
      <c r="L204" s="87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>
      <c r="A205" s="82" t="s">
        <v>265</v>
      </c>
      <c r="B205" s="83" t="s">
        <v>209</v>
      </c>
      <c r="C205" s="76">
        <v>3</v>
      </c>
      <c r="D205" s="76"/>
      <c r="E205" s="76"/>
      <c r="F205" s="76"/>
      <c r="G205" s="76"/>
      <c r="H205" s="76"/>
      <c r="I205" s="76">
        <v>3</v>
      </c>
      <c r="J205" s="76"/>
      <c r="K205" s="76"/>
      <c r="L205" s="87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>
      <c r="A206" s="82" t="s">
        <v>266</v>
      </c>
      <c r="B206" s="83" t="s">
        <v>50</v>
      </c>
      <c r="C206" s="76">
        <v>15.7</v>
      </c>
      <c r="D206" s="76"/>
      <c r="E206" s="76"/>
      <c r="F206" s="76"/>
      <c r="G206" s="76"/>
      <c r="H206" s="76"/>
      <c r="I206" s="76"/>
      <c r="J206" s="76"/>
      <c r="K206" s="76"/>
      <c r="L206" s="87">
        <v>15.7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>
      <c r="A207" s="82" t="s">
        <v>267</v>
      </c>
      <c r="B207" s="83" t="s">
        <v>209</v>
      </c>
      <c r="C207" s="76">
        <v>8.1999999999999993</v>
      </c>
      <c r="D207" s="76"/>
      <c r="E207" s="76"/>
      <c r="F207" s="76"/>
      <c r="G207" s="76"/>
      <c r="H207" s="76"/>
      <c r="I207" s="76"/>
      <c r="J207" s="76">
        <v>8.1999999999999993</v>
      </c>
      <c r="K207" s="76"/>
      <c r="L207" s="87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>
      <c r="A208" s="82" t="s">
        <v>340</v>
      </c>
      <c r="B208" s="83" t="s">
        <v>341</v>
      </c>
      <c r="C208" s="76">
        <v>53.4</v>
      </c>
      <c r="D208" s="76"/>
      <c r="E208" s="76">
        <v>53.4</v>
      </c>
      <c r="F208" s="76"/>
      <c r="G208" s="76"/>
      <c r="H208" s="76"/>
      <c r="I208" s="76"/>
      <c r="J208" s="76"/>
      <c r="K208" s="76"/>
      <c r="L208" s="87"/>
      <c r="M208" s="14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>
      <c r="A209" s="82" t="s">
        <v>342</v>
      </c>
      <c r="B209" s="83" t="s">
        <v>343</v>
      </c>
      <c r="C209" s="76">
        <v>5.9</v>
      </c>
      <c r="D209" s="76"/>
      <c r="E209" s="76">
        <v>5.9</v>
      </c>
      <c r="F209" s="76"/>
      <c r="G209" s="76"/>
      <c r="H209" s="76"/>
      <c r="I209" s="76"/>
      <c r="J209" s="76"/>
      <c r="K209" s="76"/>
      <c r="L209" s="87"/>
      <c r="M209" s="14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>
      <c r="A210" s="82" t="s">
        <v>344</v>
      </c>
      <c r="B210" s="83" t="s">
        <v>302</v>
      </c>
      <c r="C210" s="76">
        <v>2.8</v>
      </c>
      <c r="D210" s="76"/>
      <c r="E210" s="76">
        <v>2.8</v>
      </c>
      <c r="F210" s="76"/>
      <c r="G210" s="76"/>
      <c r="H210" s="76"/>
      <c r="I210" s="76"/>
      <c r="J210" s="76"/>
      <c r="K210" s="76"/>
      <c r="L210" s="87"/>
      <c r="M210" s="14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>
      <c r="A211" s="82" t="s">
        <v>367</v>
      </c>
      <c r="B211" s="83" t="s">
        <v>368</v>
      </c>
      <c r="C211" s="76">
        <v>1.1000000000000001</v>
      </c>
      <c r="D211" s="76"/>
      <c r="E211" s="76"/>
      <c r="F211" s="76"/>
      <c r="G211" s="76"/>
      <c r="H211" s="76"/>
      <c r="I211" s="76"/>
      <c r="J211" s="76"/>
      <c r="K211" s="76"/>
      <c r="L211" s="87">
        <v>1.1000000000000001</v>
      </c>
      <c r="M211" s="146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>
      <c r="A212" s="82" t="s">
        <v>345</v>
      </c>
      <c r="B212" s="83" t="s">
        <v>37</v>
      </c>
      <c r="C212" s="76">
        <v>11.1</v>
      </c>
      <c r="D212" s="76"/>
      <c r="E212" s="76"/>
      <c r="F212" s="76"/>
      <c r="G212" s="76"/>
      <c r="H212" s="76"/>
      <c r="I212" s="76">
        <v>11.1</v>
      </c>
      <c r="J212" s="76"/>
      <c r="K212" s="76"/>
      <c r="L212" s="87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>
      <c r="A213" s="82" t="s">
        <v>346</v>
      </c>
      <c r="B213" s="83" t="s">
        <v>37</v>
      </c>
      <c r="C213" s="76">
        <v>11.4</v>
      </c>
      <c r="D213" s="76"/>
      <c r="E213" s="76"/>
      <c r="F213" s="76"/>
      <c r="G213" s="76"/>
      <c r="H213" s="76"/>
      <c r="I213" s="76">
        <v>11.4</v>
      </c>
      <c r="J213" s="76"/>
      <c r="K213" s="76"/>
      <c r="L213" s="87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>
      <c r="A214" s="82" t="s">
        <v>347</v>
      </c>
      <c r="B214" s="83" t="s">
        <v>348</v>
      </c>
      <c r="C214" s="76">
        <v>62.5</v>
      </c>
      <c r="D214" s="76"/>
      <c r="E214" s="76"/>
      <c r="F214" s="76"/>
      <c r="G214" s="76"/>
      <c r="H214" s="76"/>
      <c r="I214" s="76"/>
      <c r="J214" s="76"/>
      <c r="K214" s="76"/>
      <c r="L214" s="87">
        <v>62.5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>
      <c r="A215" s="82" t="s">
        <v>349</v>
      </c>
      <c r="B215" s="83" t="s">
        <v>348</v>
      </c>
      <c r="C215" s="76">
        <v>3.7</v>
      </c>
      <c r="D215" s="76"/>
      <c r="E215" s="76"/>
      <c r="F215" s="76"/>
      <c r="G215" s="76"/>
      <c r="H215" s="76"/>
      <c r="I215" s="76"/>
      <c r="J215" s="76"/>
      <c r="K215" s="76"/>
      <c r="L215" s="87">
        <v>3.7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>
      <c r="A216" s="82" t="s">
        <v>350</v>
      </c>
      <c r="B216" s="83" t="s">
        <v>133</v>
      </c>
      <c r="C216" s="76">
        <v>7.4</v>
      </c>
      <c r="D216" s="76"/>
      <c r="E216" s="76"/>
      <c r="F216" s="76"/>
      <c r="G216" s="76"/>
      <c r="H216" s="76"/>
      <c r="I216" s="76"/>
      <c r="J216" s="76"/>
      <c r="K216" s="76"/>
      <c r="L216" s="87">
        <v>7.4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>
      <c r="A217" s="82" t="s">
        <v>351</v>
      </c>
      <c r="B217" s="83" t="s">
        <v>133</v>
      </c>
      <c r="C217" s="76">
        <v>2.2000000000000002</v>
      </c>
      <c r="D217" s="76"/>
      <c r="E217" s="76"/>
      <c r="F217" s="76"/>
      <c r="G217" s="76"/>
      <c r="H217" s="76"/>
      <c r="I217" s="76"/>
      <c r="J217" s="76"/>
      <c r="K217" s="76"/>
      <c r="L217" s="87">
        <v>2.2000000000000002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thickBot="1">
      <c r="A218" s="91" t="s">
        <v>352</v>
      </c>
      <c r="B218" s="92" t="s">
        <v>133</v>
      </c>
      <c r="C218" s="99">
        <v>3.9</v>
      </c>
      <c r="D218" s="99"/>
      <c r="E218" s="99"/>
      <c r="F218" s="99"/>
      <c r="G218" s="99"/>
      <c r="H218" s="99"/>
      <c r="I218" s="99"/>
      <c r="J218" s="99"/>
      <c r="K218" s="99"/>
      <c r="L218" s="206">
        <v>3.9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thickBot="1">
      <c r="A219" s="93" t="s">
        <v>11</v>
      </c>
      <c r="B219" s="94"/>
      <c r="C219" s="203">
        <f t="shared" ref="C219:L219" si="8">SUM(C118:C218)</f>
        <v>2077.5</v>
      </c>
      <c r="D219" s="203">
        <f t="shared" si="8"/>
        <v>776.99999999999989</v>
      </c>
      <c r="E219" s="203">
        <f t="shared" si="8"/>
        <v>606.29999999999995</v>
      </c>
      <c r="F219" s="203">
        <f t="shared" si="8"/>
        <v>47.2</v>
      </c>
      <c r="G219" s="203">
        <f t="shared" si="8"/>
        <v>0</v>
      </c>
      <c r="H219" s="203">
        <f t="shared" si="8"/>
        <v>0</v>
      </c>
      <c r="I219" s="203">
        <f t="shared" si="8"/>
        <v>126</v>
      </c>
      <c r="J219" s="203">
        <f t="shared" si="8"/>
        <v>74.900000000000006</v>
      </c>
      <c r="K219" s="203">
        <f t="shared" si="8"/>
        <v>242.60000000000002</v>
      </c>
      <c r="L219" s="203">
        <f t="shared" si="8"/>
        <v>203.5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>
      <c r="A220" s="82">
        <v>201</v>
      </c>
      <c r="B220" s="83" t="s">
        <v>268</v>
      </c>
      <c r="C220" s="76">
        <v>16.2</v>
      </c>
      <c r="D220" s="76"/>
      <c r="E220" s="76">
        <v>16.2</v>
      </c>
      <c r="F220" s="76"/>
      <c r="G220" s="76"/>
      <c r="H220" s="76"/>
      <c r="I220" s="76"/>
      <c r="J220" s="76"/>
      <c r="K220" s="76"/>
      <c r="L220" s="87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>
      <c r="A221" s="82">
        <v>202</v>
      </c>
      <c r="B221" s="83" t="s">
        <v>269</v>
      </c>
      <c r="C221" s="76">
        <v>9.1</v>
      </c>
      <c r="D221" s="76"/>
      <c r="E221" s="76">
        <v>9.1</v>
      </c>
      <c r="F221" s="76"/>
      <c r="G221" s="76"/>
      <c r="H221" s="76"/>
      <c r="I221" s="76"/>
      <c r="J221" s="76"/>
      <c r="K221" s="76"/>
      <c r="L221" s="87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>
      <c r="A222" s="82">
        <v>203</v>
      </c>
      <c r="B222" s="83" t="s">
        <v>270</v>
      </c>
      <c r="C222" s="76">
        <v>9</v>
      </c>
      <c r="D222" s="76"/>
      <c r="E222" s="76">
        <v>9</v>
      </c>
      <c r="F222" s="76"/>
      <c r="G222" s="76"/>
      <c r="H222" s="76"/>
      <c r="I222" s="76"/>
      <c r="J222" s="76"/>
      <c r="K222" s="76"/>
      <c r="L222" s="87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>
      <c r="A223" s="82">
        <v>204</v>
      </c>
      <c r="B223" s="83" t="s">
        <v>271</v>
      </c>
      <c r="C223" s="76">
        <v>16.8</v>
      </c>
      <c r="D223" s="76"/>
      <c r="E223" s="76">
        <v>16.8</v>
      </c>
      <c r="F223" s="76"/>
      <c r="G223" s="76"/>
      <c r="H223" s="76"/>
      <c r="I223" s="76"/>
      <c r="J223" s="76"/>
      <c r="K223" s="76"/>
      <c r="L223" s="87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>
      <c r="A224" s="82">
        <v>205</v>
      </c>
      <c r="B224" s="83" t="s">
        <v>271</v>
      </c>
      <c r="C224" s="76">
        <v>16.8</v>
      </c>
      <c r="D224" s="76"/>
      <c r="E224" s="76">
        <v>16.8</v>
      </c>
      <c r="F224" s="76"/>
      <c r="G224" s="76"/>
      <c r="H224" s="76"/>
      <c r="I224" s="76"/>
      <c r="J224" s="76"/>
      <c r="K224" s="76"/>
      <c r="L224" s="87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>
      <c r="A225" s="82">
        <v>206</v>
      </c>
      <c r="B225" s="83" t="s">
        <v>271</v>
      </c>
      <c r="C225" s="76">
        <v>16.7</v>
      </c>
      <c r="D225" s="76"/>
      <c r="E225" s="76">
        <v>16.7</v>
      </c>
      <c r="F225" s="76"/>
      <c r="G225" s="76"/>
      <c r="H225" s="76"/>
      <c r="I225" s="76"/>
      <c r="J225" s="76"/>
      <c r="K225" s="76"/>
      <c r="L225" s="8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>
      <c r="A226" s="82">
        <v>207</v>
      </c>
      <c r="B226" s="83" t="s">
        <v>272</v>
      </c>
      <c r="C226" s="76">
        <v>7.7</v>
      </c>
      <c r="D226" s="76"/>
      <c r="E226" s="76">
        <v>7.7</v>
      </c>
      <c r="F226" s="76"/>
      <c r="G226" s="76"/>
      <c r="H226" s="76"/>
      <c r="I226" s="76"/>
      <c r="J226" s="76"/>
      <c r="K226" s="76"/>
      <c r="L226" s="8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>
      <c r="A227" s="82">
        <v>208</v>
      </c>
      <c r="B227" s="83" t="s">
        <v>273</v>
      </c>
      <c r="C227" s="76">
        <v>10.5</v>
      </c>
      <c r="D227" s="76"/>
      <c r="E227" s="76">
        <v>10.5</v>
      </c>
      <c r="F227" s="76"/>
      <c r="G227" s="76"/>
      <c r="H227" s="76"/>
      <c r="I227" s="76"/>
      <c r="J227" s="76"/>
      <c r="K227" s="76"/>
      <c r="L227" s="8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>
      <c r="A228" s="82">
        <v>209</v>
      </c>
      <c r="B228" s="83" t="s">
        <v>274</v>
      </c>
      <c r="C228" s="76">
        <v>16.5</v>
      </c>
      <c r="D228" s="76"/>
      <c r="E228" s="76">
        <v>16.5</v>
      </c>
      <c r="F228" s="76"/>
      <c r="G228" s="76"/>
      <c r="H228" s="76"/>
      <c r="I228" s="76"/>
      <c r="J228" s="76"/>
      <c r="K228" s="76"/>
      <c r="L228" s="87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>
      <c r="A229" s="82">
        <v>210</v>
      </c>
      <c r="B229" s="83" t="s">
        <v>275</v>
      </c>
      <c r="C229" s="76">
        <v>16.600000000000001</v>
      </c>
      <c r="D229" s="76"/>
      <c r="E229" s="76">
        <v>16.600000000000001</v>
      </c>
      <c r="F229" s="76"/>
      <c r="G229" s="76"/>
      <c r="H229" s="76"/>
      <c r="I229" s="76"/>
      <c r="J229" s="76"/>
      <c r="K229" s="76"/>
      <c r="L229" s="87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>
      <c r="A230" s="82">
        <v>211</v>
      </c>
      <c r="B230" s="83" t="s">
        <v>275</v>
      </c>
      <c r="C230" s="76">
        <v>16.7</v>
      </c>
      <c r="D230" s="76"/>
      <c r="E230" s="76">
        <v>16.7</v>
      </c>
      <c r="F230" s="76"/>
      <c r="G230" s="76"/>
      <c r="H230" s="76"/>
      <c r="I230" s="76"/>
      <c r="J230" s="76"/>
      <c r="K230" s="76"/>
      <c r="L230" s="87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>
      <c r="A231" s="82">
        <v>212</v>
      </c>
      <c r="B231" s="83" t="s">
        <v>275</v>
      </c>
      <c r="C231" s="76">
        <v>16.600000000000001</v>
      </c>
      <c r="D231" s="76"/>
      <c r="E231" s="76">
        <v>16.600000000000001</v>
      </c>
      <c r="F231" s="76"/>
      <c r="G231" s="76"/>
      <c r="H231" s="76"/>
      <c r="I231" s="76"/>
      <c r="J231" s="76"/>
      <c r="K231" s="76"/>
      <c r="L231" s="87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>
      <c r="A232" s="82">
        <v>213</v>
      </c>
      <c r="B232" s="83" t="s">
        <v>276</v>
      </c>
      <c r="C232" s="76">
        <v>8.8000000000000007</v>
      </c>
      <c r="D232" s="76"/>
      <c r="E232" s="76">
        <v>8.8000000000000007</v>
      </c>
      <c r="F232" s="76"/>
      <c r="G232" s="76"/>
      <c r="H232" s="76"/>
      <c r="I232" s="76"/>
      <c r="J232" s="76"/>
      <c r="K232" s="76"/>
      <c r="L232" s="87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>
      <c r="A233" s="82">
        <v>214</v>
      </c>
      <c r="B233" s="83" t="s">
        <v>277</v>
      </c>
      <c r="C233" s="76">
        <v>13.5</v>
      </c>
      <c r="D233" s="76"/>
      <c r="E233" s="76">
        <v>13.5</v>
      </c>
      <c r="F233" s="76"/>
      <c r="G233" s="76"/>
      <c r="H233" s="76"/>
      <c r="I233" s="76"/>
      <c r="J233" s="76"/>
      <c r="K233" s="76"/>
      <c r="L233" s="87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>
      <c r="A234" s="82">
        <v>215</v>
      </c>
      <c r="B234" s="83" t="s">
        <v>260</v>
      </c>
      <c r="C234" s="76">
        <v>18.600000000000001</v>
      </c>
      <c r="D234" s="76"/>
      <c r="E234" s="76">
        <v>18.600000000000001</v>
      </c>
      <c r="F234" s="76"/>
      <c r="G234" s="76"/>
      <c r="H234" s="76"/>
      <c r="I234" s="76"/>
      <c r="J234" s="76"/>
      <c r="K234" s="76"/>
      <c r="L234" s="87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>
      <c r="A235" s="82">
        <v>216</v>
      </c>
      <c r="B235" s="83" t="s">
        <v>97</v>
      </c>
      <c r="C235" s="76">
        <v>17.100000000000001</v>
      </c>
      <c r="D235" s="76"/>
      <c r="E235" s="76">
        <v>17.100000000000001</v>
      </c>
      <c r="F235" s="76"/>
      <c r="G235" s="76"/>
      <c r="H235" s="76"/>
      <c r="I235" s="76"/>
      <c r="J235" s="76"/>
      <c r="K235" s="76"/>
      <c r="L235" s="87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>
      <c r="A236" s="82">
        <v>217</v>
      </c>
      <c r="B236" s="83" t="s">
        <v>353</v>
      </c>
      <c r="C236" s="76">
        <v>9.9</v>
      </c>
      <c r="D236" s="76"/>
      <c r="E236" s="76">
        <v>9.9</v>
      </c>
      <c r="F236" s="76"/>
      <c r="G236" s="76"/>
      <c r="H236" s="76"/>
      <c r="I236" s="76"/>
      <c r="J236" s="76"/>
      <c r="K236" s="76"/>
      <c r="L236" s="87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>
      <c r="A237" s="82">
        <v>218</v>
      </c>
      <c r="B237" s="83" t="s">
        <v>302</v>
      </c>
      <c r="C237" s="76">
        <v>10.3</v>
      </c>
      <c r="D237" s="76"/>
      <c r="E237" s="76">
        <v>10.3</v>
      </c>
      <c r="F237" s="76"/>
      <c r="G237" s="76"/>
      <c r="H237" s="76"/>
      <c r="I237" s="76"/>
      <c r="J237" s="76"/>
      <c r="K237" s="76"/>
      <c r="L237" s="87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>
      <c r="A238" s="82">
        <v>219</v>
      </c>
      <c r="B238" s="83" t="s">
        <v>278</v>
      </c>
      <c r="C238" s="76">
        <v>24.4</v>
      </c>
      <c r="D238" s="76"/>
      <c r="E238" s="76">
        <v>24.4</v>
      </c>
      <c r="F238" s="76"/>
      <c r="G238" s="76"/>
      <c r="H238" s="76"/>
      <c r="I238" s="76"/>
      <c r="J238" s="76"/>
      <c r="K238" s="76"/>
      <c r="L238" s="87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>
      <c r="A239" s="82">
        <v>220</v>
      </c>
      <c r="B239" s="83" t="s">
        <v>279</v>
      </c>
      <c r="C239" s="76">
        <v>9.1</v>
      </c>
      <c r="D239" s="76"/>
      <c r="E239" s="76">
        <v>9.1</v>
      </c>
      <c r="F239" s="76"/>
      <c r="G239" s="76"/>
      <c r="H239" s="76"/>
      <c r="I239" s="76"/>
      <c r="J239" s="76"/>
      <c r="K239" s="76"/>
      <c r="L239" s="87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>
      <c r="A240" s="82">
        <v>221</v>
      </c>
      <c r="B240" s="83" t="s">
        <v>44</v>
      </c>
      <c r="C240" s="76">
        <v>99</v>
      </c>
      <c r="D240" s="76"/>
      <c r="E240" s="76">
        <v>99</v>
      </c>
      <c r="F240" s="76"/>
      <c r="G240" s="76"/>
      <c r="H240" s="76"/>
      <c r="I240" s="76"/>
      <c r="J240" s="76"/>
      <c r="K240" s="76"/>
      <c r="L240" s="87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>
      <c r="A241" s="82">
        <v>222</v>
      </c>
      <c r="B241" s="83" t="s">
        <v>37</v>
      </c>
      <c r="C241" s="76">
        <v>1.8</v>
      </c>
      <c r="D241" s="76"/>
      <c r="E241" s="76">
        <v>1.8</v>
      </c>
      <c r="F241" s="76"/>
      <c r="G241" s="76"/>
      <c r="H241" s="76"/>
      <c r="I241" s="76"/>
      <c r="J241" s="76"/>
      <c r="K241" s="76"/>
      <c r="L241" s="87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>
      <c r="A242" s="82">
        <v>223</v>
      </c>
      <c r="B242" s="83" t="s">
        <v>37</v>
      </c>
      <c r="C242" s="76">
        <v>4.7</v>
      </c>
      <c r="D242" s="76"/>
      <c r="E242" s="76">
        <v>4.7</v>
      </c>
      <c r="F242" s="76"/>
      <c r="G242" s="76"/>
      <c r="H242" s="76"/>
      <c r="I242" s="76"/>
      <c r="J242" s="76"/>
      <c r="K242" s="76"/>
      <c r="L242" s="87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>
      <c r="A243" s="82">
        <v>224</v>
      </c>
      <c r="B243" s="83" t="s">
        <v>46</v>
      </c>
      <c r="C243" s="76">
        <v>3.6</v>
      </c>
      <c r="D243" s="76"/>
      <c r="E243" s="207"/>
      <c r="F243" s="76"/>
      <c r="G243" s="76"/>
      <c r="H243" s="76"/>
      <c r="I243" s="76"/>
      <c r="J243" s="76"/>
      <c r="K243" s="76"/>
      <c r="L243" s="87">
        <v>3.6</v>
      </c>
      <c r="M243" s="145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>
      <c r="A244" s="82">
        <v>225</v>
      </c>
      <c r="B244" s="83" t="s">
        <v>50</v>
      </c>
      <c r="C244" s="76">
        <v>11</v>
      </c>
      <c r="D244" s="76"/>
      <c r="E244" s="76"/>
      <c r="F244" s="76"/>
      <c r="G244" s="76"/>
      <c r="H244" s="76"/>
      <c r="I244" s="76"/>
      <c r="J244" s="76"/>
      <c r="K244" s="76"/>
      <c r="L244" s="87">
        <v>11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>
      <c r="A245" s="82">
        <v>226</v>
      </c>
      <c r="B245" s="83" t="s">
        <v>50</v>
      </c>
      <c r="C245" s="76">
        <v>12.9</v>
      </c>
      <c r="D245" s="76"/>
      <c r="E245" s="76"/>
      <c r="F245" s="76"/>
      <c r="G245" s="76"/>
      <c r="H245" s="76"/>
      <c r="I245" s="76"/>
      <c r="J245" s="76"/>
      <c r="K245" s="76"/>
      <c r="L245" s="87">
        <v>12.9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52.5" customHeight="1">
      <c r="A246" s="82">
        <v>227</v>
      </c>
      <c r="B246" s="83" t="s">
        <v>37</v>
      </c>
      <c r="C246" s="76">
        <v>2</v>
      </c>
      <c r="D246" s="76"/>
      <c r="E246" s="76">
        <v>2</v>
      </c>
      <c r="F246" s="76"/>
      <c r="G246" s="76"/>
      <c r="H246" s="76"/>
      <c r="I246" s="76"/>
      <c r="J246" s="76"/>
      <c r="K246" s="76"/>
      <c r="L246" s="87"/>
      <c r="M246" s="142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thickBot="1">
      <c r="A247" s="82">
        <v>228</v>
      </c>
      <c r="B247" s="83" t="s">
        <v>37</v>
      </c>
      <c r="C247" s="76">
        <v>1.2</v>
      </c>
      <c r="D247" s="76"/>
      <c r="E247" s="76">
        <v>1.2</v>
      </c>
      <c r="F247" s="76"/>
      <c r="G247" s="76"/>
      <c r="H247" s="76"/>
      <c r="I247" s="76"/>
      <c r="J247" s="76"/>
      <c r="K247" s="76"/>
      <c r="L247" s="87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thickBot="1">
      <c r="A248" s="93" t="s">
        <v>12</v>
      </c>
      <c r="B248" s="94"/>
      <c r="C248" s="203">
        <f t="shared" ref="C248:L248" si="9">SUM(C220:C247)</f>
        <v>417.1</v>
      </c>
      <c r="D248" s="203">
        <f t="shared" si="9"/>
        <v>0</v>
      </c>
      <c r="E248" s="203">
        <f t="shared" si="9"/>
        <v>389.6</v>
      </c>
      <c r="F248" s="203">
        <f t="shared" si="9"/>
        <v>0</v>
      </c>
      <c r="G248" s="203">
        <f t="shared" si="9"/>
        <v>0</v>
      </c>
      <c r="H248" s="203">
        <f t="shared" si="9"/>
        <v>0</v>
      </c>
      <c r="I248" s="203">
        <f t="shared" si="9"/>
        <v>0</v>
      </c>
      <c r="J248" s="203">
        <f t="shared" si="9"/>
        <v>0</v>
      </c>
      <c r="K248" s="203">
        <f t="shared" si="9"/>
        <v>0</v>
      </c>
      <c r="L248" s="208">
        <f t="shared" si="9"/>
        <v>27.5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>
      <c r="A249" s="82">
        <v>301</v>
      </c>
      <c r="B249" s="83" t="s">
        <v>280</v>
      </c>
      <c r="C249" s="76">
        <v>57.5</v>
      </c>
      <c r="D249" s="76"/>
      <c r="E249" s="76">
        <v>57.5</v>
      </c>
      <c r="F249" s="76"/>
      <c r="G249" s="76"/>
      <c r="H249" s="76"/>
      <c r="I249" s="76"/>
      <c r="J249" s="76"/>
      <c r="K249" s="76"/>
      <c r="L249" s="87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>
      <c r="A250" s="82">
        <v>302</v>
      </c>
      <c r="B250" s="83" t="s">
        <v>281</v>
      </c>
      <c r="C250" s="76">
        <v>24.7</v>
      </c>
      <c r="D250" s="76"/>
      <c r="E250" s="76">
        <v>24.7</v>
      </c>
      <c r="F250" s="76"/>
      <c r="G250" s="76"/>
      <c r="H250" s="76"/>
      <c r="I250" s="76"/>
      <c r="J250" s="76"/>
      <c r="K250" s="76"/>
      <c r="L250" s="87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>
      <c r="A251" s="82">
        <v>303</v>
      </c>
      <c r="B251" s="83" t="s">
        <v>280</v>
      </c>
      <c r="C251" s="76">
        <v>13.5</v>
      </c>
      <c r="D251" s="76"/>
      <c r="E251" s="76">
        <v>13.5</v>
      </c>
      <c r="F251" s="76"/>
      <c r="G251" s="76"/>
      <c r="H251" s="76"/>
      <c r="I251" s="76"/>
      <c r="J251" s="76"/>
      <c r="K251" s="76"/>
      <c r="L251" s="87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>
      <c r="A252" s="82">
        <v>304</v>
      </c>
      <c r="B252" s="83" t="s">
        <v>282</v>
      </c>
      <c r="C252" s="76">
        <v>9.6999999999999993</v>
      </c>
      <c r="D252" s="76"/>
      <c r="E252" s="76">
        <v>9.6999999999999993</v>
      </c>
      <c r="F252" s="76"/>
      <c r="G252" s="76"/>
      <c r="H252" s="76"/>
      <c r="I252" s="76"/>
      <c r="J252" s="76"/>
      <c r="K252" s="76"/>
      <c r="L252" s="87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>
      <c r="A253" s="82">
        <v>305</v>
      </c>
      <c r="B253" s="83" t="s">
        <v>283</v>
      </c>
      <c r="C253" s="76">
        <v>21.1</v>
      </c>
      <c r="D253" s="76"/>
      <c r="E253" s="76">
        <v>21.1</v>
      </c>
      <c r="F253" s="76"/>
      <c r="G253" s="76"/>
      <c r="H253" s="76"/>
      <c r="I253" s="76"/>
      <c r="J253" s="76"/>
      <c r="K253" s="76"/>
      <c r="L253" s="87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>
      <c r="A254" s="82">
        <v>306</v>
      </c>
      <c r="B254" s="83" t="s">
        <v>97</v>
      </c>
      <c r="C254" s="76">
        <v>6.4</v>
      </c>
      <c r="D254" s="76"/>
      <c r="E254" s="76">
        <v>6.4</v>
      </c>
      <c r="F254" s="76"/>
      <c r="G254" s="76"/>
      <c r="H254" s="76"/>
      <c r="I254" s="76"/>
      <c r="J254" s="76"/>
      <c r="K254" s="76"/>
      <c r="L254" s="87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>
      <c r="A255" s="82">
        <v>307</v>
      </c>
      <c r="B255" s="83" t="s">
        <v>44</v>
      </c>
      <c r="C255" s="76">
        <v>32.9</v>
      </c>
      <c r="D255" s="76"/>
      <c r="E255" s="76">
        <v>32.9</v>
      </c>
      <c r="F255" s="76"/>
      <c r="G255" s="76"/>
      <c r="H255" s="76"/>
      <c r="I255" s="76"/>
      <c r="J255" s="76"/>
      <c r="K255" s="76"/>
      <c r="L255" s="87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>
      <c r="A256" s="82">
        <v>308</v>
      </c>
      <c r="B256" s="83" t="s">
        <v>37</v>
      </c>
      <c r="C256" s="76">
        <v>1.8</v>
      </c>
      <c r="D256" s="76"/>
      <c r="E256" s="76">
        <v>1.8</v>
      </c>
      <c r="F256" s="76"/>
      <c r="G256" s="76"/>
      <c r="H256" s="76"/>
      <c r="I256" s="76"/>
      <c r="J256" s="76"/>
      <c r="K256" s="76"/>
      <c r="L256" s="87"/>
      <c r="M256" s="145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>
      <c r="A257" s="82">
        <v>309</v>
      </c>
      <c r="B257" s="83" t="s">
        <v>37</v>
      </c>
      <c r="C257" s="76">
        <v>4.5</v>
      </c>
      <c r="D257" s="76"/>
      <c r="E257" s="76">
        <v>4.5</v>
      </c>
      <c r="F257" s="76"/>
      <c r="G257" s="76"/>
      <c r="H257" s="76"/>
      <c r="I257" s="76"/>
      <c r="J257" s="76"/>
      <c r="K257" s="76"/>
      <c r="L257" s="87"/>
      <c r="M257" s="145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>
      <c r="A258" s="82">
        <v>310</v>
      </c>
      <c r="B258" s="83" t="s">
        <v>46</v>
      </c>
      <c r="C258" s="76">
        <v>3.6</v>
      </c>
      <c r="D258" s="76"/>
      <c r="E258" s="207"/>
      <c r="F258" s="76"/>
      <c r="G258" s="76"/>
      <c r="H258" s="76"/>
      <c r="I258" s="76"/>
      <c r="J258" s="76"/>
      <c r="K258" s="76"/>
      <c r="L258" s="87">
        <v>3.6</v>
      </c>
      <c r="M258" s="145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>
      <c r="A259" s="82">
        <v>311</v>
      </c>
      <c r="B259" s="83" t="s">
        <v>50</v>
      </c>
      <c r="C259" s="76">
        <v>13.5</v>
      </c>
      <c r="D259" s="76"/>
      <c r="E259" s="76"/>
      <c r="F259" s="76"/>
      <c r="G259" s="76"/>
      <c r="H259" s="76"/>
      <c r="I259" s="76"/>
      <c r="J259" s="76"/>
      <c r="K259" s="76"/>
      <c r="L259" s="87">
        <v>13.5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>
      <c r="A260" s="82">
        <v>312</v>
      </c>
      <c r="B260" s="83" t="s">
        <v>50</v>
      </c>
      <c r="C260" s="76">
        <v>13.7</v>
      </c>
      <c r="D260" s="76"/>
      <c r="E260" s="76"/>
      <c r="F260" s="76"/>
      <c r="G260" s="76"/>
      <c r="H260" s="76"/>
      <c r="I260" s="76"/>
      <c r="J260" s="76"/>
      <c r="K260" s="76"/>
      <c r="L260" s="87">
        <v>13.7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>
      <c r="A261" s="82">
        <v>313</v>
      </c>
      <c r="B261" s="83" t="s">
        <v>23</v>
      </c>
      <c r="C261" s="76">
        <v>13.2</v>
      </c>
      <c r="D261" s="76"/>
      <c r="E261" s="76"/>
      <c r="F261" s="76"/>
      <c r="G261" s="76">
        <v>13.2</v>
      </c>
      <c r="H261" s="76"/>
      <c r="I261" s="76"/>
      <c r="J261" s="76"/>
      <c r="K261" s="76"/>
      <c r="L261" s="87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>
      <c r="A262" s="82">
        <v>314</v>
      </c>
      <c r="B262" s="83" t="s">
        <v>176</v>
      </c>
      <c r="C262" s="197">
        <v>18.8</v>
      </c>
      <c r="D262" s="76"/>
      <c r="E262" s="76">
        <v>18.8</v>
      </c>
      <c r="F262" s="76"/>
      <c r="G262" s="76"/>
      <c r="H262" s="76"/>
      <c r="I262" s="76"/>
      <c r="J262" s="76"/>
      <c r="K262" s="76"/>
      <c r="L262" s="87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>
      <c r="A263" s="82">
        <v>315</v>
      </c>
      <c r="B263" s="83" t="s">
        <v>176</v>
      </c>
      <c r="C263" s="76">
        <v>9.4</v>
      </c>
      <c r="D263" s="76"/>
      <c r="E263" s="76">
        <v>9.4</v>
      </c>
      <c r="F263" s="76"/>
      <c r="G263" s="76"/>
      <c r="H263" s="76"/>
      <c r="I263" s="76"/>
      <c r="J263" s="76"/>
      <c r="K263" s="76"/>
      <c r="L263" s="87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>
      <c r="A264" s="82">
        <v>316</v>
      </c>
      <c r="B264" s="83" t="s">
        <v>176</v>
      </c>
      <c r="C264" s="76">
        <v>9.5</v>
      </c>
      <c r="D264" s="76"/>
      <c r="E264" s="76">
        <v>9.5</v>
      </c>
      <c r="F264" s="76"/>
      <c r="G264" s="76"/>
      <c r="H264" s="76"/>
      <c r="I264" s="76"/>
      <c r="J264" s="76"/>
      <c r="K264" s="76"/>
      <c r="L264" s="87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>
      <c r="A265" s="82">
        <v>317</v>
      </c>
      <c r="B265" s="83" t="s">
        <v>284</v>
      </c>
      <c r="C265" s="76">
        <v>3.7</v>
      </c>
      <c r="D265" s="76"/>
      <c r="E265" s="76"/>
      <c r="F265" s="76"/>
      <c r="G265" s="76"/>
      <c r="H265" s="76">
        <v>3.7</v>
      </c>
      <c r="I265" s="76"/>
      <c r="J265" s="76"/>
      <c r="K265" s="76"/>
      <c r="L265" s="87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>
      <c r="A266" s="82">
        <v>318</v>
      </c>
      <c r="B266" s="83" t="s">
        <v>44</v>
      </c>
      <c r="C266" s="197">
        <v>12.4</v>
      </c>
      <c r="D266" s="76"/>
      <c r="E266" s="76"/>
      <c r="F266" s="76"/>
      <c r="G266" s="76"/>
      <c r="H266" s="76">
        <v>12.4</v>
      </c>
      <c r="I266" s="76"/>
      <c r="J266" s="76"/>
      <c r="K266" s="76"/>
      <c r="L266" s="87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>
      <c r="A267" s="82">
        <v>319</v>
      </c>
      <c r="B267" s="83" t="s">
        <v>37</v>
      </c>
      <c r="C267" s="197">
        <v>2.1</v>
      </c>
      <c r="D267" s="76"/>
      <c r="E267" s="76">
        <v>2.1</v>
      </c>
      <c r="F267" s="76"/>
      <c r="G267" s="76"/>
      <c r="H267" s="76"/>
      <c r="I267" s="76"/>
      <c r="J267" s="76"/>
      <c r="K267" s="76"/>
      <c r="L267" s="87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thickBot="1">
      <c r="A268" s="91">
        <v>320</v>
      </c>
      <c r="B268" s="92" t="s">
        <v>37</v>
      </c>
      <c r="C268" s="213">
        <v>1.3</v>
      </c>
      <c r="D268" s="99"/>
      <c r="E268" s="99">
        <v>1.3</v>
      </c>
      <c r="F268" s="99"/>
      <c r="G268" s="99"/>
      <c r="H268" s="99"/>
      <c r="I268" s="99"/>
      <c r="J268" s="99"/>
      <c r="K268" s="99"/>
      <c r="L268" s="206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thickBot="1">
      <c r="A269" s="93" t="s">
        <v>13</v>
      </c>
      <c r="B269" s="94"/>
      <c r="C269" s="203">
        <f>SUM(C249:C268)</f>
        <v>273.3</v>
      </c>
      <c r="D269" s="203">
        <f t="shared" ref="D269:L269" si="10">SUM(D249:D268)</f>
        <v>0</v>
      </c>
      <c r="E269" s="203">
        <f t="shared" si="10"/>
        <v>213.20000000000005</v>
      </c>
      <c r="F269" s="203">
        <f t="shared" si="10"/>
        <v>0</v>
      </c>
      <c r="G269" s="203">
        <f t="shared" si="10"/>
        <v>13.2</v>
      </c>
      <c r="H269" s="203">
        <f t="shared" si="10"/>
        <v>16.100000000000001</v>
      </c>
      <c r="I269" s="203">
        <f t="shared" si="10"/>
        <v>0</v>
      </c>
      <c r="J269" s="203">
        <f t="shared" si="10"/>
        <v>0</v>
      </c>
      <c r="K269" s="203">
        <f t="shared" si="10"/>
        <v>0</v>
      </c>
      <c r="L269" s="203">
        <f t="shared" si="10"/>
        <v>30.8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thickBot="1">
      <c r="A270" s="91">
        <v>401</v>
      </c>
      <c r="B270" s="92" t="s">
        <v>348</v>
      </c>
      <c r="C270" s="99">
        <v>12.8</v>
      </c>
      <c r="D270" s="99"/>
      <c r="E270" s="99"/>
      <c r="F270" s="99"/>
      <c r="G270" s="99"/>
      <c r="H270" s="99"/>
      <c r="I270" s="99"/>
      <c r="J270" s="99"/>
      <c r="K270" s="99"/>
      <c r="L270" s="206">
        <v>12.8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thickBot="1">
      <c r="A271" s="100" t="s">
        <v>354</v>
      </c>
      <c r="B271" s="94"/>
      <c r="C271" s="203">
        <f t="shared" ref="C271:L271" si="11">SUM(C270)</f>
        <v>12.8</v>
      </c>
      <c r="D271" s="203">
        <f t="shared" si="11"/>
        <v>0</v>
      </c>
      <c r="E271" s="203">
        <f t="shared" si="11"/>
        <v>0</v>
      </c>
      <c r="F271" s="203">
        <f t="shared" si="11"/>
        <v>0</v>
      </c>
      <c r="G271" s="203">
        <f t="shared" si="11"/>
        <v>0</v>
      </c>
      <c r="H271" s="203">
        <f t="shared" si="11"/>
        <v>0</v>
      </c>
      <c r="I271" s="203">
        <f t="shared" si="11"/>
        <v>0</v>
      </c>
      <c r="J271" s="203">
        <f t="shared" si="11"/>
        <v>0</v>
      </c>
      <c r="K271" s="203">
        <f t="shared" si="11"/>
        <v>0</v>
      </c>
      <c r="L271" s="208">
        <f t="shared" si="11"/>
        <v>12.8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thickBot="1">
      <c r="A272" s="91">
        <v>501</v>
      </c>
      <c r="B272" s="92" t="s">
        <v>348</v>
      </c>
      <c r="C272" s="99">
        <v>12.8</v>
      </c>
      <c r="D272" s="99"/>
      <c r="E272" s="99"/>
      <c r="F272" s="99"/>
      <c r="G272" s="99"/>
      <c r="H272" s="99"/>
      <c r="I272" s="99"/>
      <c r="J272" s="99"/>
      <c r="K272" s="99"/>
      <c r="L272" s="206">
        <v>12.8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thickBot="1">
      <c r="A273" s="100" t="s">
        <v>355</v>
      </c>
      <c r="B273" s="94"/>
      <c r="C273" s="203">
        <f t="shared" ref="C273" si="12">SUM(C272)</f>
        <v>12.8</v>
      </c>
      <c r="D273" s="203">
        <f t="shared" ref="D273:L273" si="13">SUM(D272)</f>
        <v>0</v>
      </c>
      <c r="E273" s="203">
        <f t="shared" si="13"/>
        <v>0</v>
      </c>
      <c r="F273" s="203">
        <f>SUM(F272)</f>
        <v>0</v>
      </c>
      <c r="G273" s="203">
        <f t="shared" si="13"/>
        <v>0</v>
      </c>
      <c r="H273" s="203">
        <f t="shared" si="13"/>
        <v>0</v>
      </c>
      <c r="I273" s="203">
        <f t="shared" si="13"/>
        <v>0</v>
      </c>
      <c r="J273" s="203">
        <f t="shared" si="13"/>
        <v>0</v>
      </c>
      <c r="K273" s="203">
        <f t="shared" si="13"/>
        <v>0</v>
      </c>
      <c r="L273" s="208">
        <f t="shared" si="13"/>
        <v>12.8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>
      <c r="A274" s="88" t="s">
        <v>285</v>
      </c>
      <c r="B274" s="89"/>
      <c r="C274" s="209">
        <f t="shared" ref="C274:L274" si="14">C273+C271+C269+C248+C219+C117</f>
        <v>4602.5</v>
      </c>
      <c r="D274" s="209">
        <f t="shared" si="14"/>
        <v>922.09999999999991</v>
      </c>
      <c r="E274" s="209">
        <f t="shared" si="14"/>
        <v>2074.4</v>
      </c>
      <c r="F274" s="209">
        <f t="shared" si="14"/>
        <v>100.5</v>
      </c>
      <c r="G274" s="209">
        <f t="shared" si="14"/>
        <v>13.2</v>
      </c>
      <c r="H274" s="209">
        <f t="shared" si="14"/>
        <v>16.100000000000001</v>
      </c>
      <c r="I274" s="209">
        <f t="shared" si="14"/>
        <v>170.2</v>
      </c>
      <c r="J274" s="209">
        <f t="shared" si="14"/>
        <v>376.70000000000005</v>
      </c>
      <c r="K274" s="209">
        <f t="shared" si="14"/>
        <v>485.1</v>
      </c>
      <c r="L274" s="209">
        <f t="shared" si="14"/>
        <v>444.19999999999993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>
      <c r="A275" s="79" t="s">
        <v>286</v>
      </c>
      <c r="B275" s="83"/>
      <c r="C275" s="197"/>
      <c r="D275" s="197"/>
      <c r="E275" s="197"/>
      <c r="F275" s="197"/>
      <c r="G275" s="197"/>
      <c r="H275" s="197"/>
      <c r="I275" s="197"/>
      <c r="J275" s="197"/>
      <c r="K275" s="197"/>
      <c r="L275" s="210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>
      <c r="A276" s="79"/>
      <c r="B276" s="83" t="s">
        <v>287</v>
      </c>
      <c r="C276" s="214">
        <v>175.9</v>
      </c>
      <c r="D276" s="197"/>
      <c r="E276" s="197">
        <v>167.7</v>
      </c>
      <c r="F276" s="197"/>
      <c r="G276" s="197"/>
      <c r="H276" s="197"/>
      <c r="I276" s="197"/>
      <c r="J276" s="197"/>
      <c r="K276" s="197"/>
      <c r="L276" s="210">
        <v>8.1999999999999993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>
      <c r="A277" s="79"/>
      <c r="B277" s="83" t="s">
        <v>288</v>
      </c>
      <c r="C277" s="214">
        <v>154.30000000000001</v>
      </c>
      <c r="D277" s="197">
        <v>154.30000000000001</v>
      </c>
      <c r="E277" s="197"/>
      <c r="F277" s="197"/>
      <c r="G277" s="197"/>
      <c r="H277" s="197"/>
      <c r="I277" s="197"/>
      <c r="J277" s="197"/>
      <c r="K277" s="197"/>
      <c r="L277" s="210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>
      <c r="A278" s="85" t="s">
        <v>289</v>
      </c>
      <c r="B278" s="86"/>
      <c r="C278" s="80">
        <f t="shared" ref="C278:L278" si="15">SUM(C274:C277)</f>
        <v>4932.7</v>
      </c>
      <c r="D278" s="211">
        <f t="shared" si="15"/>
        <v>1076.3999999999999</v>
      </c>
      <c r="E278" s="211">
        <f t="shared" si="15"/>
        <v>2242.1</v>
      </c>
      <c r="F278" s="211">
        <f t="shared" si="15"/>
        <v>100.5</v>
      </c>
      <c r="G278" s="211">
        <f t="shared" si="15"/>
        <v>13.2</v>
      </c>
      <c r="H278" s="211">
        <f t="shared" si="15"/>
        <v>16.100000000000001</v>
      </c>
      <c r="I278" s="211">
        <f t="shared" si="15"/>
        <v>170.2</v>
      </c>
      <c r="J278" s="211">
        <f t="shared" si="15"/>
        <v>376.70000000000005</v>
      </c>
      <c r="K278" s="211">
        <f t="shared" si="15"/>
        <v>485.1</v>
      </c>
      <c r="L278" s="212">
        <f t="shared" si="15"/>
        <v>452.39999999999992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>
      <c r="C279" s="81">
        <f t="shared" ref="C279:K279" si="16">C278/$C$278</f>
        <v>1</v>
      </c>
      <c r="D279" s="81">
        <f t="shared" si="16"/>
        <v>0.21821720355991645</v>
      </c>
      <c r="E279" s="81">
        <f t="shared" si="16"/>
        <v>0.45453808259168405</v>
      </c>
      <c r="F279" s="81">
        <f t="shared" si="16"/>
        <v>2.0374237233158312E-2</v>
      </c>
      <c r="G279" s="81">
        <f t="shared" si="16"/>
        <v>2.6760192186834797E-3</v>
      </c>
      <c r="H279" s="81">
        <f t="shared" si="16"/>
        <v>3.2639325318790931E-3</v>
      </c>
      <c r="I279" s="81">
        <f t="shared" si="16"/>
        <v>3.4504429622721836E-2</v>
      </c>
      <c r="J279" s="81">
        <f t="shared" si="16"/>
        <v>7.6367912096823254E-2</v>
      </c>
      <c r="K279" s="81">
        <f t="shared" si="16"/>
        <v>9.8343706286617885E-2</v>
      </c>
      <c r="L279" s="81">
        <f>L278/$C$278</f>
        <v>9.1714476858515609E-2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>
      <c r="A280"/>
      <c r="B280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41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>
      <c r="A281"/>
      <c r="B281"/>
      <c r="C281"/>
      <c r="D281"/>
      <c r="E281"/>
      <c r="F281"/>
      <c r="G281"/>
      <c r="H281"/>
      <c r="I281"/>
      <c r="J281"/>
      <c r="K281"/>
      <c r="L281" s="107" t="s">
        <v>371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>
      <c r="A282"/>
      <c r="B282"/>
      <c r="C282"/>
      <c r="D282"/>
      <c r="E282"/>
      <c r="F282"/>
      <c r="G282"/>
      <c r="H282"/>
      <c r="I282"/>
      <c r="J282"/>
      <c r="K282"/>
      <c r="L282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>
      <c r="A283"/>
      <c r="B283"/>
      <c r="C283"/>
      <c r="D283"/>
      <c r="E283"/>
      <c r="F283"/>
      <c r="G283"/>
      <c r="H283"/>
      <c r="I283"/>
      <c r="J283"/>
      <c r="K283"/>
      <c r="L283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>
      <c r="A284"/>
      <c r="B284"/>
      <c r="C284"/>
      <c r="D284"/>
      <c r="E284"/>
      <c r="F284"/>
      <c r="G284"/>
      <c r="H284"/>
      <c r="I284"/>
      <c r="J284"/>
      <c r="K284"/>
      <c r="L28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>
      <c r="A285"/>
      <c r="B285"/>
      <c r="C285"/>
      <c r="D285"/>
      <c r="E285"/>
      <c r="F285"/>
      <c r="G285"/>
      <c r="H285"/>
      <c r="I285"/>
      <c r="J285"/>
      <c r="K285"/>
      <c r="L285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>
      <c r="A286"/>
      <c r="B286"/>
      <c r="C286"/>
      <c r="D286"/>
      <c r="E286"/>
      <c r="F286"/>
      <c r="G286"/>
      <c r="H286"/>
      <c r="I286"/>
      <c r="J286"/>
      <c r="K286"/>
      <c r="L286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>
      <c r="A287"/>
      <c r="B287"/>
      <c r="C287"/>
      <c r="D287"/>
      <c r="E287"/>
      <c r="F287"/>
      <c r="G287"/>
      <c r="H287"/>
      <c r="I287"/>
      <c r="J287"/>
      <c r="K287"/>
      <c r="L287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>
      <c r="A288"/>
      <c r="B288"/>
      <c r="C288"/>
      <c r="D288"/>
      <c r="E288"/>
      <c r="F288"/>
      <c r="G288"/>
      <c r="H288"/>
      <c r="I288"/>
      <c r="J288"/>
      <c r="K288"/>
      <c r="L288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>
      <c r="A289"/>
      <c r="B289"/>
      <c r="C289"/>
      <c r="D289"/>
      <c r="E289"/>
      <c r="F289"/>
      <c r="G289"/>
      <c r="H289"/>
      <c r="I289"/>
      <c r="J289"/>
      <c r="K289"/>
      <c r="L28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>
      <c r="A290"/>
      <c r="B290"/>
      <c r="C290"/>
      <c r="D290"/>
      <c r="E290"/>
      <c r="F290"/>
      <c r="G290"/>
      <c r="H290"/>
      <c r="I290"/>
      <c r="J290"/>
      <c r="K290"/>
      <c r="L290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>
      <c r="A291"/>
      <c r="B291"/>
      <c r="C291"/>
      <c r="D291"/>
      <c r="E291"/>
      <c r="F291"/>
      <c r="G291"/>
      <c r="H291"/>
      <c r="I291"/>
      <c r="J291"/>
      <c r="K291"/>
      <c r="L291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>
      <c r="A292"/>
      <c r="B292"/>
      <c r="C292"/>
      <c r="D292"/>
      <c r="E292"/>
      <c r="F292"/>
      <c r="G292"/>
      <c r="H292"/>
      <c r="I292"/>
      <c r="J292"/>
      <c r="K292"/>
      <c r="L292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>
      <c r="A293"/>
      <c r="B293"/>
      <c r="C293"/>
      <c r="D293"/>
      <c r="E293"/>
      <c r="F293"/>
      <c r="G293"/>
      <c r="H293"/>
      <c r="I293"/>
      <c r="J293"/>
      <c r="K293"/>
      <c r="L293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>
      <c r="A294"/>
      <c r="B294"/>
      <c r="C294"/>
      <c r="D294"/>
      <c r="E294"/>
      <c r="F294"/>
      <c r="G294"/>
      <c r="H294"/>
      <c r="I294"/>
      <c r="J294"/>
      <c r="K294"/>
      <c r="L29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>
      <c r="A295"/>
      <c r="B295"/>
      <c r="C295"/>
      <c r="D295"/>
      <c r="E295"/>
      <c r="F295"/>
      <c r="G295"/>
      <c r="H295"/>
      <c r="I295"/>
      <c r="J295"/>
      <c r="K295"/>
      <c r="L295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>
      <c r="A296"/>
      <c r="B296"/>
      <c r="C296"/>
      <c r="D296"/>
      <c r="E296"/>
      <c r="F296"/>
      <c r="G296"/>
      <c r="H296"/>
      <c r="I296"/>
      <c r="J296"/>
      <c r="K296"/>
      <c r="L296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>
      <c r="A297"/>
      <c r="B297"/>
      <c r="C297"/>
      <c r="D297"/>
      <c r="E297"/>
      <c r="F297"/>
      <c r="G297"/>
      <c r="H297"/>
      <c r="I297"/>
      <c r="J297"/>
      <c r="K297"/>
      <c r="L297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>
      <c r="A298"/>
      <c r="B298"/>
      <c r="C298"/>
      <c r="D298"/>
      <c r="E298"/>
      <c r="F298"/>
      <c r="G298"/>
      <c r="H298"/>
      <c r="I298"/>
      <c r="J298"/>
      <c r="K298"/>
      <c r="L298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>
      <c r="A299"/>
      <c r="B299"/>
      <c r="C299"/>
      <c r="D299"/>
      <c r="E299"/>
      <c r="F299"/>
      <c r="G299"/>
      <c r="H299"/>
      <c r="I299"/>
      <c r="J299"/>
      <c r="K299"/>
      <c r="L29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>
      <c r="A300"/>
      <c r="B300"/>
      <c r="C300"/>
      <c r="D300"/>
      <c r="E300"/>
      <c r="F300"/>
      <c r="G300"/>
      <c r="H300"/>
      <c r="I300"/>
      <c r="J300"/>
      <c r="K300"/>
      <c r="L300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>
      <c r="A301"/>
      <c r="B301"/>
      <c r="C301"/>
      <c r="D301"/>
      <c r="E301"/>
      <c r="F301"/>
      <c r="G301"/>
      <c r="H301"/>
      <c r="I301"/>
      <c r="J301"/>
      <c r="K301"/>
      <c r="L301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>
      <c r="A302"/>
      <c r="B302"/>
      <c r="C302"/>
      <c r="D302"/>
      <c r="E302"/>
      <c r="F302"/>
      <c r="G302"/>
      <c r="H302"/>
      <c r="I302"/>
      <c r="J302"/>
      <c r="K302"/>
      <c r="L302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>
      <c r="A303"/>
      <c r="B303"/>
      <c r="C303"/>
      <c r="D303"/>
      <c r="E303"/>
      <c r="F303"/>
      <c r="G303"/>
      <c r="H303"/>
      <c r="I303"/>
      <c r="J303"/>
      <c r="K303"/>
      <c r="L303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>
      <c r="A304"/>
      <c r="B304"/>
      <c r="C304"/>
      <c r="D304"/>
      <c r="E304"/>
      <c r="F304"/>
      <c r="G304"/>
      <c r="H304"/>
      <c r="I304"/>
      <c r="J304"/>
      <c r="K304"/>
      <c r="L30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>
      <c r="A305"/>
      <c r="B305"/>
      <c r="C305"/>
      <c r="D305"/>
      <c r="E305"/>
      <c r="F305"/>
      <c r="G305"/>
      <c r="H305"/>
      <c r="I305"/>
      <c r="J305"/>
      <c r="K305"/>
      <c r="L305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>
      <c r="A306"/>
      <c r="B306"/>
      <c r="C306"/>
      <c r="D306"/>
      <c r="E306"/>
      <c r="F306"/>
      <c r="G306"/>
      <c r="H306"/>
      <c r="I306"/>
      <c r="J306"/>
      <c r="K306"/>
      <c r="L306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>
      <c r="A307"/>
      <c r="B307"/>
      <c r="C307"/>
      <c r="D307"/>
      <c r="E307"/>
      <c r="F307"/>
      <c r="G307"/>
      <c r="H307"/>
      <c r="I307"/>
      <c r="J307"/>
      <c r="K307"/>
      <c r="L307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>
      <c r="A308"/>
      <c r="B308"/>
      <c r="C308"/>
      <c r="D308"/>
      <c r="E308"/>
      <c r="F308"/>
      <c r="G308"/>
      <c r="H308"/>
      <c r="I308"/>
      <c r="J308"/>
      <c r="K308"/>
      <c r="L308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>
      <c r="A309"/>
      <c r="B309"/>
      <c r="C309"/>
      <c r="D309"/>
      <c r="E309"/>
      <c r="F309"/>
      <c r="G309"/>
      <c r="H309"/>
      <c r="I309"/>
      <c r="J309"/>
      <c r="K309"/>
      <c r="L30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>
      <c r="A310"/>
      <c r="B310"/>
      <c r="C310"/>
      <c r="D310"/>
      <c r="E310"/>
      <c r="F310"/>
      <c r="G310"/>
      <c r="H310"/>
      <c r="I310"/>
      <c r="J310"/>
      <c r="K310"/>
      <c r="L310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>
      <c r="A311"/>
      <c r="B311"/>
      <c r="C311"/>
      <c r="D311"/>
      <c r="E311"/>
      <c r="F311"/>
      <c r="G311"/>
      <c r="H311"/>
      <c r="I311"/>
      <c r="J311"/>
      <c r="K311"/>
      <c r="L311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>
      <c r="A312"/>
      <c r="B312"/>
      <c r="C312"/>
      <c r="D312"/>
      <c r="E312"/>
      <c r="F312"/>
      <c r="G312"/>
      <c r="H312"/>
      <c r="I312"/>
      <c r="J312"/>
      <c r="K312"/>
      <c r="L312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>
      <c r="A313"/>
      <c r="B313"/>
      <c r="C313"/>
      <c r="D313"/>
      <c r="E313"/>
      <c r="F313"/>
      <c r="G313"/>
      <c r="H313"/>
      <c r="I313"/>
      <c r="J313"/>
      <c r="K313"/>
      <c r="L313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>
      <c r="A314"/>
      <c r="B314"/>
      <c r="C314"/>
      <c r="D314"/>
      <c r="E314"/>
      <c r="F314"/>
      <c r="G314"/>
      <c r="H314"/>
      <c r="I314"/>
      <c r="J314"/>
      <c r="K314"/>
      <c r="L31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>
      <c r="A315"/>
      <c r="B315"/>
      <c r="C315"/>
      <c r="D315"/>
      <c r="E315"/>
      <c r="F315"/>
      <c r="G315"/>
      <c r="H315"/>
      <c r="I315"/>
      <c r="J315"/>
      <c r="K315"/>
      <c r="L315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>
      <c r="A316"/>
      <c r="B316"/>
      <c r="C316"/>
      <c r="D316"/>
      <c r="E316"/>
      <c r="F316"/>
      <c r="G316"/>
      <c r="H316"/>
      <c r="I316"/>
      <c r="J316"/>
      <c r="K316"/>
      <c r="L316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>
      <c r="A317"/>
      <c r="B317"/>
      <c r="C317"/>
      <c r="D317"/>
      <c r="E317"/>
      <c r="F317"/>
      <c r="G317"/>
      <c r="H317"/>
      <c r="I317"/>
      <c r="J317"/>
      <c r="K317"/>
      <c r="L317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>
      <c r="A318"/>
      <c r="B318"/>
      <c r="C318"/>
      <c r="D318"/>
      <c r="E318"/>
      <c r="F318"/>
      <c r="G318"/>
      <c r="H318"/>
      <c r="I318"/>
      <c r="J318"/>
      <c r="K318"/>
      <c r="L318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>
      <c r="A319"/>
      <c r="B319"/>
      <c r="C319"/>
      <c r="D319"/>
      <c r="E319"/>
      <c r="F319"/>
      <c r="G319"/>
      <c r="H319"/>
      <c r="I319"/>
      <c r="J319"/>
      <c r="K319"/>
      <c r="L31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>
      <c r="A320"/>
      <c r="B320"/>
      <c r="C320"/>
      <c r="D320"/>
      <c r="E320"/>
      <c r="F320"/>
      <c r="G320"/>
      <c r="H320"/>
      <c r="I320"/>
      <c r="J320"/>
      <c r="K320"/>
      <c r="L320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>
      <c r="A321"/>
      <c r="B321"/>
      <c r="C321"/>
      <c r="D321"/>
      <c r="E321"/>
      <c r="F321"/>
      <c r="G321"/>
      <c r="H321"/>
      <c r="I321"/>
      <c r="J321"/>
      <c r="K321"/>
      <c r="L321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>
      <c r="A322"/>
      <c r="B322"/>
      <c r="C322"/>
      <c r="D322"/>
      <c r="E322"/>
      <c r="F322"/>
      <c r="G322"/>
      <c r="H322"/>
      <c r="I322"/>
      <c r="J322"/>
      <c r="K322"/>
      <c r="L322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>
      <c r="A323"/>
      <c r="B323"/>
      <c r="C323"/>
      <c r="D323"/>
      <c r="E323"/>
      <c r="F323"/>
      <c r="G323"/>
      <c r="H323"/>
      <c r="I323"/>
      <c r="J323"/>
      <c r="K323"/>
      <c r="L323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>
      <c r="A324"/>
      <c r="B324"/>
      <c r="C324"/>
      <c r="D324"/>
      <c r="E324"/>
      <c r="F324"/>
      <c r="G324"/>
      <c r="H324"/>
      <c r="I324"/>
      <c r="J324"/>
      <c r="K324"/>
      <c r="L32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>
      <c r="A325"/>
      <c r="B325"/>
      <c r="C325"/>
      <c r="D325"/>
      <c r="E325"/>
      <c r="F325"/>
      <c r="G325"/>
      <c r="H325"/>
      <c r="I325"/>
      <c r="J325"/>
      <c r="K325"/>
      <c r="L325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>
      <c r="A326"/>
      <c r="B326"/>
      <c r="C326"/>
      <c r="D326"/>
      <c r="E326"/>
      <c r="F326"/>
      <c r="G326"/>
      <c r="H326"/>
      <c r="I326"/>
      <c r="J326"/>
      <c r="K326"/>
      <c r="L326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>
      <c r="A327"/>
      <c r="B327"/>
      <c r="C327"/>
      <c r="D327"/>
      <c r="E327"/>
      <c r="F327"/>
      <c r="G327"/>
      <c r="H327"/>
      <c r="I327"/>
      <c r="J327"/>
      <c r="K327"/>
      <c r="L327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>
      <c r="A328"/>
      <c r="B328"/>
      <c r="C328"/>
      <c r="D328"/>
      <c r="E328"/>
      <c r="F328"/>
      <c r="G328"/>
      <c r="H328"/>
      <c r="I328"/>
      <c r="J328"/>
      <c r="K328"/>
      <c r="L328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>
      <c r="A329"/>
      <c r="B329"/>
      <c r="C329"/>
      <c r="D329"/>
      <c r="E329"/>
      <c r="F329"/>
      <c r="G329"/>
      <c r="H329"/>
      <c r="I329"/>
      <c r="J329"/>
      <c r="K329"/>
      <c r="L32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>
      <c r="A330"/>
      <c r="B330"/>
      <c r="C330"/>
      <c r="D330"/>
      <c r="E330"/>
      <c r="F330"/>
      <c r="G330"/>
      <c r="H330"/>
      <c r="I330"/>
      <c r="J330"/>
      <c r="K330"/>
      <c r="L330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</sheetData>
  <autoFilter ref="A5:L279"/>
  <mergeCells count="9">
    <mergeCell ref="A3:L3"/>
    <mergeCell ref="A1:L2"/>
    <mergeCell ref="A4:L4"/>
    <mergeCell ref="AD2:AD3"/>
    <mergeCell ref="AC2:AC3"/>
    <mergeCell ref="O2:X2"/>
    <mergeCell ref="AB2:AB3"/>
    <mergeCell ref="O188:X188"/>
    <mergeCell ref="AB188:AB189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O29"/>
  <sheetViews>
    <sheetView topLeftCell="B1" workbookViewId="0">
      <selection activeCell="I34" sqref="I34"/>
    </sheetView>
  </sheetViews>
  <sheetFormatPr defaultColWidth="9.140625" defaultRowHeight="15"/>
  <cols>
    <col min="1" max="1" width="9.140625" style="147"/>
    <col min="2" max="2" width="33.140625" style="147" customWidth="1"/>
    <col min="3" max="5" width="11.85546875" style="147" customWidth="1"/>
    <col min="6" max="8" width="9.140625" style="147"/>
    <col min="9" max="9" width="35.140625" style="147" customWidth="1"/>
    <col min="10" max="16384" width="9.140625" style="147"/>
  </cols>
  <sheetData>
    <row r="3" spans="2:15">
      <c r="C3" s="147" t="s">
        <v>405</v>
      </c>
    </row>
    <row r="5" spans="2:15">
      <c r="B5" s="148" t="s">
        <v>382</v>
      </c>
      <c r="C5" s="147" t="s">
        <v>388</v>
      </c>
      <c r="D5" s="147" t="s">
        <v>388</v>
      </c>
      <c r="E5" s="147" t="s">
        <v>388</v>
      </c>
    </row>
    <row r="6" spans="2:15">
      <c r="B6" s="148" t="s">
        <v>383</v>
      </c>
      <c r="C6" s="147" t="s">
        <v>389</v>
      </c>
      <c r="D6" s="147" t="s">
        <v>389</v>
      </c>
      <c r="E6" s="147" t="s">
        <v>389</v>
      </c>
    </row>
    <row r="7" spans="2:15">
      <c r="B7" s="149" t="s">
        <v>384</v>
      </c>
      <c r="C7" s="147" t="s">
        <v>390</v>
      </c>
      <c r="D7" s="147" t="s">
        <v>390</v>
      </c>
      <c r="E7" s="147" t="s">
        <v>390</v>
      </c>
    </row>
    <row r="8" spans="2:15">
      <c r="B8" s="148" t="s">
        <v>385</v>
      </c>
      <c r="C8" s="147" t="s">
        <v>5</v>
      </c>
      <c r="D8" s="147" t="s">
        <v>4</v>
      </c>
      <c r="E8" s="147" t="s">
        <v>22</v>
      </c>
    </row>
    <row r="9" spans="2:15">
      <c r="B9" s="150"/>
    </row>
    <row r="10" spans="2:15">
      <c r="B10" s="150"/>
      <c r="I10" s="156"/>
      <c r="J10" s="156"/>
      <c r="K10" s="158" t="s">
        <v>5</v>
      </c>
      <c r="L10" s="157"/>
      <c r="M10" s="157" t="s">
        <v>4</v>
      </c>
      <c r="N10" s="156"/>
      <c r="O10" s="158" t="s">
        <v>22</v>
      </c>
    </row>
    <row r="11" spans="2:15">
      <c r="B11" s="151" t="s">
        <v>386</v>
      </c>
      <c r="C11" s="147">
        <v>82.7</v>
      </c>
      <c r="D11" s="147">
        <v>1219.0999999999999</v>
      </c>
      <c r="E11" s="147">
        <v>2841.9</v>
      </c>
      <c r="F11" s="147">
        <f>SUM(C11:E11)</f>
        <v>4143.7</v>
      </c>
      <c r="I11" s="156" t="s">
        <v>391</v>
      </c>
      <c r="J11" s="167">
        <v>13560.839999999998</v>
      </c>
      <c r="K11" s="168">
        <f>J11/12</f>
        <v>1130.07</v>
      </c>
      <c r="L11" s="169">
        <v>199903.68000000005</v>
      </c>
      <c r="M11" s="169">
        <f>L11/12</f>
        <v>16658.640000000003</v>
      </c>
      <c r="N11" s="167">
        <v>466004.52000000008</v>
      </c>
      <c r="O11" s="168">
        <f>N11/12</f>
        <v>38833.710000000006</v>
      </c>
    </row>
    <row r="12" spans="2:15">
      <c r="B12" s="152"/>
      <c r="I12" s="159" t="s">
        <v>392</v>
      </c>
      <c r="J12" s="165">
        <v>291.60000000000008</v>
      </c>
      <c r="K12" s="160">
        <f t="shared" ref="K12:M15" si="0">J12/12</f>
        <v>24.300000000000008</v>
      </c>
      <c r="L12" s="153">
        <v>4301.3999999999987</v>
      </c>
      <c r="M12" s="153">
        <f t="shared" si="0"/>
        <v>358.44999999999987</v>
      </c>
      <c r="N12" s="165">
        <v>10027.08</v>
      </c>
      <c r="O12" s="160">
        <f>N12/12</f>
        <v>835.59</v>
      </c>
    </row>
    <row r="13" spans="2:15">
      <c r="B13" s="154" t="s">
        <v>391</v>
      </c>
      <c r="C13" s="153">
        <v>6780.42</v>
      </c>
      <c r="D13" s="153">
        <v>99951.84</v>
      </c>
      <c r="E13" s="153">
        <v>233002.26</v>
      </c>
      <c r="F13" s="153">
        <f t="shared" ref="F13:F29" si="1">SUM(C13:E13)</f>
        <v>339734.52</v>
      </c>
      <c r="I13" s="159" t="s">
        <v>409</v>
      </c>
      <c r="J13" s="165">
        <v>1491.24</v>
      </c>
      <c r="K13" s="160">
        <f t="shared" si="0"/>
        <v>124.27</v>
      </c>
      <c r="L13" s="153">
        <v>21996.240000000002</v>
      </c>
      <c r="M13" s="153">
        <f t="shared" si="0"/>
        <v>1833.0200000000002</v>
      </c>
      <c r="N13" s="165">
        <v>51275.640000000007</v>
      </c>
      <c r="O13" s="160">
        <f>N13/12</f>
        <v>4272.97</v>
      </c>
    </row>
    <row r="14" spans="2:15">
      <c r="B14" s="154" t="s">
        <v>392</v>
      </c>
      <c r="C14" s="153">
        <v>145.80000000000001</v>
      </c>
      <c r="D14" s="153">
        <v>2150.6999999999998</v>
      </c>
      <c r="E14" s="153">
        <v>5013.54</v>
      </c>
      <c r="F14" s="153">
        <f t="shared" si="1"/>
        <v>7310.04</v>
      </c>
      <c r="I14" s="159" t="s">
        <v>396</v>
      </c>
      <c r="J14" s="165">
        <v>225.95999999999992</v>
      </c>
      <c r="K14" s="160">
        <f t="shared" si="0"/>
        <v>18.829999999999995</v>
      </c>
      <c r="L14" s="153">
        <v>3332.76</v>
      </c>
      <c r="M14" s="153">
        <f t="shared" si="0"/>
        <v>277.73</v>
      </c>
      <c r="N14" s="165">
        <v>7769.04</v>
      </c>
      <c r="O14" s="160">
        <f>N14/12</f>
        <v>647.41999999999996</v>
      </c>
    </row>
    <row r="15" spans="2:15">
      <c r="B15" s="154" t="s">
        <v>395</v>
      </c>
      <c r="C15" s="153">
        <v>745.62</v>
      </c>
      <c r="D15" s="153">
        <v>10998.119999999999</v>
      </c>
      <c r="E15" s="153">
        <v>25637.82</v>
      </c>
      <c r="F15" s="153">
        <f t="shared" si="1"/>
        <v>37381.56</v>
      </c>
      <c r="I15" s="170" t="s">
        <v>406</v>
      </c>
      <c r="J15" s="166">
        <v>15569.639999999998</v>
      </c>
      <c r="K15" s="164">
        <f t="shared" si="0"/>
        <v>1297.4699999999998</v>
      </c>
      <c r="L15" s="163">
        <v>229534.08000000005</v>
      </c>
      <c r="M15" s="163">
        <f t="shared" si="0"/>
        <v>19127.840000000004</v>
      </c>
      <c r="N15" s="166">
        <v>535076.28000000014</v>
      </c>
      <c r="O15" s="164">
        <f>N15/12</f>
        <v>44589.69000000001</v>
      </c>
    </row>
    <row r="16" spans="2:15">
      <c r="B16" s="154" t="s">
        <v>396</v>
      </c>
      <c r="C16" s="153">
        <v>112.97999999999999</v>
      </c>
      <c r="D16" s="153">
        <v>1666.38</v>
      </c>
      <c r="E16" s="153">
        <v>3884.5199999999995</v>
      </c>
      <c r="F16" s="153">
        <f t="shared" si="1"/>
        <v>5663.8799999999992</v>
      </c>
      <c r="I16" s="159"/>
      <c r="J16" s="165"/>
      <c r="K16" s="160"/>
      <c r="L16" s="153"/>
      <c r="M16" s="153"/>
      <c r="N16" s="165"/>
      <c r="O16" s="160"/>
    </row>
    <row r="17" spans="2:15">
      <c r="B17" s="149" t="s">
        <v>398</v>
      </c>
      <c r="C17" s="153">
        <v>7784.82</v>
      </c>
      <c r="D17" s="153">
        <v>114767.03999999999</v>
      </c>
      <c r="E17" s="153">
        <v>267538.14</v>
      </c>
      <c r="F17" s="153">
        <f t="shared" si="1"/>
        <v>390090</v>
      </c>
      <c r="I17" s="161" t="s">
        <v>411</v>
      </c>
      <c r="J17" s="165">
        <v>790.79999999999984</v>
      </c>
      <c r="K17" s="160">
        <f t="shared" ref="K17:K24" si="2">J17/12</f>
        <v>65.899999999999991</v>
      </c>
      <c r="L17" s="153">
        <v>11664.719999999996</v>
      </c>
      <c r="M17" s="153">
        <f t="shared" ref="M17:M24" si="3">L17/12</f>
        <v>972.0599999999996</v>
      </c>
      <c r="N17" s="165">
        <v>27191.640000000003</v>
      </c>
      <c r="O17" s="160">
        <f t="shared" ref="O17:O24" si="4">N17/12</f>
        <v>2265.9700000000003</v>
      </c>
    </row>
    <row r="18" spans="2:15">
      <c r="B18" s="149"/>
      <c r="C18" s="153"/>
      <c r="D18" s="153"/>
      <c r="E18" s="153"/>
      <c r="F18" s="153"/>
      <c r="I18" s="159" t="s">
        <v>412</v>
      </c>
      <c r="J18" s="165">
        <v>2259.48</v>
      </c>
      <c r="K18" s="160">
        <f t="shared" si="2"/>
        <v>188.29</v>
      </c>
      <c r="L18" s="153">
        <v>33327.720000000008</v>
      </c>
      <c r="M18" s="153">
        <f t="shared" si="3"/>
        <v>2777.3100000000009</v>
      </c>
      <c r="N18" s="165">
        <v>77690.39999999998</v>
      </c>
      <c r="O18" s="160">
        <f t="shared" si="4"/>
        <v>6474.199999999998</v>
      </c>
    </row>
    <row r="19" spans="2:15">
      <c r="B19" s="154" t="s">
        <v>393</v>
      </c>
      <c r="C19" s="153">
        <v>395.40000000000003</v>
      </c>
      <c r="D19" s="153">
        <v>5832.36</v>
      </c>
      <c r="E19" s="153">
        <v>13595.82</v>
      </c>
      <c r="F19" s="153">
        <f t="shared" si="1"/>
        <v>19823.579999999998</v>
      </c>
      <c r="I19" s="159" t="s">
        <v>413</v>
      </c>
      <c r="J19" s="165">
        <v>1319.4000000000003</v>
      </c>
      <c r="K19" s="160">
        <f t="shared" si="2"/>
        <v>109.95000000000003</v>
      </c>
      <c r="L19" s="153">
        <v>19462.2</v>
      </c>
      <c r="M19" s="153">
        <f t="shared" si="3"/>
        <v>1621.8500000000001</v>
      </c>
      <c r="N19" s="165">
        <v>45368.399999999994</v>
      </c>
      <c r="O19" s="160">
        <f t="shared" si="4"/>
        <v>3780.6999999999994</v>
      </c>
    </row>
    <row r="20" spans="2:15">
      <c r="B20" s="154" t="s">
        <v>394</v>
      </c>
      <c r="C20" s="153">
        <v>1129.74</v>
      </c>
      <c r="D20" s="153">
        <v>16663.86</v>
      </c>
      <c r="E20" s="153">
        <v>38845.199999999997</v>
      </c>
      <c r="F20" s="153">
        <f t="shared" si="1"/>
        <v>56638.8</v>
      </c>
      <c r="I20" s="159" t="s">
        <v>414</v>
      </c>
      <c r="J20" s="165">
        <v>399.11999999999995</v>
      </c>
      <c r="K20" s="160">
        <f t="shared" si="2"/>
        <v>33.26</v>
      </c>
      <c r="L20" s="153">
        <v>5886.4800000000005</v>
      </c>
      <c r="M20" s="153">
        <f t="shared" si="3"/>
        <v>490.54</v>
      </c>
      <c r="N20" s="165">
        <v>13722.12</v>
      </c>
      <c r="O20" s="160">
        <f t="shared" si="4"/>
        <v>1143.51</v>
      </c>
    </row>
    <row r="21" spans="2:15">
      <c r="B21" s="154" t="s">
        <v>399</v>
      </c>
      <c r="C21" s="153">
        <v>659.7</v>
      </c>
      <c r="D21" s="153">
        <v>9731.0999999999985</v>
      </c>
      <c r="E21" s="153">
        <v>22684.199999999997</v>
      </c>
      <c r="F21" s="153">
        <f t="shared" si="1"/>
        <v>33075</v>
      </c>
      <c r="I21" s="161" t="s">
        <v>415</v>
      </c>
      <c r="J21" s="165">
        <v>77.40000000000002</v>
      </c>
      <c r="K21" s="160">
        <f t="shared" si="2"/>
        <v>6.450000000000002</v>
      </c>
      <c r="L21" s="153">
        <v>1142.2800000000002</v>
      </c>
      <c r="M21" s="153">
        <f t="shared" si="3"/>
        <v>95.190000000000012</v>
      </c>
      <c r="N21" s="165">
        <v>2662.6799999999989</v>
      </c>
      <c r="O21" s="160">
        <f t="shared" si="4"/>
        <v>221.8899999999999</v>
      </c>
    </row>
    <row r="22" spans="2:15">
      <c r="B22" s="154" t="s">
        <v>400</v>
      </c>
      <c r="C22" s="153">
        <v>199.56</v>
      </c>
      <c r="D22" s="153">
        <v>2943.2400000000002</v>
      </c>
      <c r="E22" s="153">
        <v>6861.0599999999995</v>
      </c>
      <c r="F22" s="153">
        <f t="shared" si="1"/>
        <v>10003.86</v>
      </c>
      <c r="I22" s="159" t="s">
        <v>416</v>
      </c>
      <c r="J22" s="165">
        <v>23.879999999999995</v>
      </c>
      <c r="K22" s="160">
        <f t="shared" si="2"/>
        <v>1.9899999999999995</v>
      </c>
      <c r="L22" s="153">
        <v>353.04000000000013</v>
      </c>
      <c r="M22" s="153">
        <f t="shared" si="3"/>
        <v>29.420000000000012</v>
      </c>
      <c r="N22" s="165">
        <v>822.96000000000015</v>
      </c>
      <c r="O22" s="160">
        <f t="shared" si="4"/>
        <v>68.580000000000013</v>
      </c>
    </row>
    <row r="23" spans="2:15">
      <c r="B23" s="154" t="s">
        <v>401</v>
      </c>
      <c r="C23" s="153">
        <v>38.700000000000003</v>
      </c>
      <c r="D23" s="153">
        <v>571.14</v>
      </c>
      <c r="E23" s="153">
        <v>1331.34</v>
      </c>
      <c r="F23" s="153">
        <f t="shared" si="1"/>
        <v>1941.1799999999998</v>
      </c>
      <c r="I23" s="161" t="s">
        <v>417</v>
      </c>
      <c r="J23" s="165">
        <v>0</v>
      </c>
      <c r="K23" s="160">
        <f t="shared" si="2"/>
        <v>0</v>
      </c>
      <c r="L23" s="153">
        <v>16670.600000000002</v>
      </c>
      <c r="M23" s="153">
        <f t="shared" si="3"/>
        <v>1389.2166666666669</v>
      </c>
      <c r="N23" s="165">
        <v>13079.68</v>
      </c>
      <c r="O23" s="160">
        <f t="shared" si="4"/>
        <v>1089.9733333333334</v>
      </c>
    </row>
    <row r="24" spans="2:15">
      <c r="B24" s="154" t="s">
        <v>397</v>
      </c>
      <c r="C24" s="153">
        <v>11.94</v>
      </c>
      <c r="D24" s="153">
        <v>176.52</v>
      </c>
      <c r="E24" s="153">
        <v>411.48</v>
      </c>
      <c r="F24" s="153">
        <f t="shared" si="1"/>
        <v>599.94000000000005</v>
      </c>
      <c r="I24" s="162" t="s">
        <v>410</v>
      </c>
      <c r="J24" s="166">
        <v>4870.08</v>
      </c>
      <c r="K24" s="164">
        <f t="shared" si="2"/>
        <v>405.84</v>
      </c>
      <c r="L24" s="163">
        <v>88507.04</v>
      </c>
      <c r="M24" s="163">
        <f t="shared" si="3"/>
        <v>7375.5866666666661</v>
      </c>
      <c r="N24" s="166">
        <v>180537.87999999995</v>
      </c>
      <c r="O24" s="164">
        <f t="shared" si="4"/>
        <v>15044.823333333328</v>
      </c>
    </row>
    <row r="25" spans="2:15">
      <c r="B25" s="149" t="s">
        <v>402</v>
      </c>
      <c r="C25" s="153">
        <v>2435.04</v>
      </c>
      <c r="D25" s="153">
        <v>35918.219999999994</v>
      </c>
      <c r="E25" s="153">
        <v>83729.099999999991</v>
      </c>
      <c r="F25" s="153">
        <f t="shared" si="1"/>
        <v>122082.35999999999</v>
      </c>
      <c r="J25" s="153"/>
      <c r="K25" s="153">
        <f t="shared" ref="K25" si="5">K15+K24</f>
        <v>1703.3099999999997</v>
      </c>
      <c r="L25" s="153"/>
      <c r="M25" s="153">
        <f>M15+M24-M23</f>
        <v>25114.210000000003</v>
      </c>
      <c r="N25" s="153"/>
      <c r="O25" s="153">
        <f>O15+O24-O23</f>
        <v>58544.54</v>
      </c>
    </row>
    <row r="26" spans="2:15">
      <c r="B26" s="149"/>
      <c r="C26" s="153"/>
      <c r="D26" s="153"/>
      <c r="E26" s="153"/>
      <c r="F26" s="153"/>
    </row>
    <row r="27" spans="2:15">
      <c r="B27" s="149" t="s">
        <v>403</v>
      </c>
      <c r="C27" s="153">
        <v>10219.86</v>
      </c>
      <c r="D27" s="153">
        <v>150685.25999999998</v>
      </c>
      <c r="E27" s="153">
        <v>351267.24</v>
      </c>
      <c r="F27" s="153">
        <f t="shared" si="1"/>
        <v>512172.36</v>
      </c>
    </row>
    <row r="28" spans="2:15">
      <c r="B28" s="149" t="s">
        <v>404</v>
      </c>
      <c r="C28" s="153">
        <v>12263.832</v>
      </c>
      <c r="D28" s="153">
        <v>180822.31199999998</v>
      </c>
      <c r="E28" s="153">
        <v>421520.68799999997</v>
      </c>
      <c r="F28" s="153">
        <f t="shared" si="1"/>
        <v>614606.83199999994</v>
      </c>
    </row>
    <row r="29" spans="2:15">
      <c r="B29" s="149" t="s">
        <v>387</v>
      </c>
      <c r="C29" s="153">
        <v>6</v>
      </c>
      <c r="D29" s="153">
        <v>6</v>
      </c>
      <c r="E29" s="153">
        <v>6</v>
      </c>
      <c r="F29" s="147">
        <f t="shared" si="1"/>
        <v>18</v>
      </c>
    </row>
  </sheetData>
  <conditionalFormatting sqref="C29:E29">
    <cfRule type="cellIs" dxfId="0" priority="2" operator="lessThan">
      <formula>12</formula>
    </cfRule>
  </conditionalFormatting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431669A4-2088-424A-B4EF-AA066B1C5C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CA6F4-3F0A-4C7A-82B7-AFA976B94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68088FC-C9C1-491C-93B5-02DB645DD045}">
  <ds:schemaRefs>
    <ds:schemaRef ds:uri="http://purl.org/dc/terms/"/>
    <ds:schemaRef ds:uri="http://purl.org/dc/dcmitype/"/>
    <ds:schemaRef ds:uri="http://schemas.microsoft.com/office/2006/documentManagement/types"/>
    <ds:schemaRef ds:uri="9b75d5ef-9f4b-4445-abe8-84a77c29284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Räpina mnt 20a YYRIPIND</vt:lpstr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 Soome-Vihtla</dc:creator>
  <cp:lastModifiedBy>Kristel Kesküla</cp:lastModifiedBy>
  <cp:lastPrinted>2015-10-09T10:48:27Z</cp:lastPrinted>
  <dcterms:created xsi:type="dcterms:W3CDTF">2015-01-05T09:40:33Z</dcterms:created>
  <dcterms:modified xsi:type="dcterms:W3CDTF">2015-11-17T14:33:57Z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